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ediart-my.sharepoint.com/personal/eyal_dirprompt_com/Documents/@AIOS/projects-workspace/CodeBase/one-page-web-app/apps/fire-calculator/public/Files/"/>
    </mc:Choice>
  </mc:AlternateContent>
  <xr:revisionPtr revIDLastSave="1" documentId="11_A43627A636220F5DB433075A28444393919B536C" xr6:coauthVersionLast="47" xr6:coauthVersionMax="47" xr10:uidLastSave="{17BCC69C-4478-4C4A-A9EE-9FC11EB13D0D}"/>
  <bookViews>
    <workbookView xWindow="15" yWindow="15" windowWidth="28770" windowHeight="15450" xr2:uid="{00000000-000D-0000-FFFF-FFFF00000000}"/>
  </bookViews>
  <sheets>
    <sheet name="Calculator" sheetId="1" r:id="rId1"/>
    <sheet name="Breakdown" sheetId="2" r:id="rId2"/>
    <sheet name="About &amp; Assumptions" sheetId="3" r:id="rId3"/>
    <sheet name="_Engine"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4" i="4" l="1"/>
  <c r="M114" i="4" s="1"/>
  <c r="L113" i="4"/>
  <c r="M113" i="4" s="1"/>
  <c r="L112" i="4"/>
  <c r="M112" i="4" s="1"/>
  <c r="L111" i="4"/>
  <c r="M111" i="4" s="1"/>
  <c r="L110" i="4"/>
  <c r="M110" i="4" s="1"/>
  <c r="L109" i="4"/>
  <c r="M109" i="4" s="1"/>
  <c r="L108" i="4"/>
  <c r="M108" i="4" s="1"/>
  <c r="L107" i="4"/>
  <c r="M107" i="4" s="1"/>
  <c r="L106" i="4"/>
  <c r="M106" i="4" s="1"/>
  <c r="L105" i="4"/>
  <c r="M105" i="4" s="1"/>
  <c r="L104" i="4"/>
  <c r="M104" i="4" s="1"/>
  <c r="L103" i="4"/>
  <c r="M103" i="4" s="1"/>
  <c r="L102" i="4"/>
  <c r="M102" i="4" s="1"/>
  <c r="L101" i="4"/>
  <c r="M101" i="4" s="1"/>
  <c r="L100" i="4"/>
  <c r="M100" i="4" s="1"/>
  <c r="L99" i="4"/>
  <c r="M99" i="4" s="1"/>
  <c r="L98" i="4"/>
  <c r="M98" i="4" s="1"/>
  <c r="L97" i="4"/>
  <c r="M97" i="4" s="1"/>
  <c r="L96" i="4"/>
  <c r="M96" i="4" s="1"/>
  <c r="M95" i="4"/>
  <c r="L95" i="4"/>
  <c r="L94" i="4"/>
  <c r="M94" i="4" s="1"/>
  <c r="L93" i="4"/>
  <c r="M93" i="4" s="1"/>
  <c r="L92" i="4"/>
  <c r="M92" i="4" s="1"/>
  <c r="L91" i="4"/>
  <c r="M91" i="4" s="1"/>
  <c r="L90" i="4"/>
  <c r="M90" i="4" s="1"/>
  <c r="L89" i="4"/>
  <c r="M89" i="4" s="1"/>
  <c r="L88" i="4"/>
  <c r="M88" i="4" s="1"/>
  <c r="L87" i="4"/>
  <c r="M87" i="4" s="1"/>
  <c r="L86" i="4"/>
  <c r="M86" i="4" s="1"/>
  <c r="L85" i="4"/>
  <c r="M85" i="4" s="1"/>
  <c r="L84" i="4"/>
  <c r="M84" i="4" s="1"/>
  <c r="L83" i="4"/>
  <c r="M83" i="4" s="1"/>
  <c r="L82" i="4"/>
  <c r="M82" i="4" s="1"/>
  <c r="L81" i="4"/>
  <c r="M81" i="4" s="1"/>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E20" i="4"/>
  <c r="D14" i="4"/>
  <c r="B14" i="4"/>
  <c r="B8" i="4"/>
  <c r="B6" i="4"/>
  <c r="B5" i="4"/>
  <c r="B4" i="4"/>
  <c r="B2" i="4"/>
  <c r="B3" i="4" s="1"/>
  <c r="C34" i="3"/>
  <c r="E98" i="2"/>
  <c r="D98" i="2"/>
  <c r="A98" i="2"/>
  <c r="B98" i="2" s="1"/>
  <c r="A97" i="2"/>
  <c r="F97" i="2" s="1"/>
  <c r="A96" i="2"/>
  <c r="B96" i="2" s="1"/>
  <c r="D95" i="2"/>
  <c r="A95" i="2"/>
  <c r="F95" i="2" s="1"/>
  <c r="E94" i="2"/>
  <c r="D94" i="2"/>
  <c r="A94" i="2"/>
  <c r="B94" i="2" s="1"/>
  <c r="A93" i="2"/>
  <c r="F93" i="2" s="1"/>
  <c r="A92" i="2"/>
  <c r="B92" i="2" s="1"/>
  <c r="D91" i="2"/>
  <c r="A91" i="2"/>
  <c r="F91" i="2" s="1"/>
  <c r="E90" i="2"/>
  <c r="D90" i="2"/>
  <c r="A90" i="2"/>
  <c r="B90" i="2" s="1"/>
  <c r="A89" i="2"/>
  <c r="F89" i="2" s="1"/>
  <c r="A88" i="2"/>
  <c r="B88" i="2" s="1"/>
  <c r="D87" i="2"/>
  <c r="A87" i="2"/>
  <c r="F87" i="2" s="1"/>
  <c r="E86" i="2"/>
  <c r="D86" i="2"/>
  <c r="A86" i="2"/>
  <c r="B86" i="2" s="1"/>
  <c r="A85" i="2"/>
  <c r="F85" i="2" s="1"/>
  <c r="A84" i="2"/>
  <c r="B84" i="2" s="1"/>
  <c r="A83" i="2"/>
  <c r="F83" i="2" s="1"/>
  <c r="E82" i="2"/>
  <c r="D82" i="2"/>
  <c r="A82" i="2"/>
  <c r="B82" i="2" s="1"/>
  <c r="A81" i="2"/>
  <c r="F81" i="2" s="1"/>
  <c r="A80" i="2"/>
  <c r="B80" i="2" s="1"/>
  <c r="A79" i="2"/>
  <c r="F79" i="2" s="1"/>
  <c r="E78" i="2"/>
  <c r="D78" i="2"/>
  <c r="A78" i="2"/>
  <c r="B78" i="2" s="1"/>
  <c r="A77" i="2"/>
  <c r="F77" i="2" s="1"/>
  <c r="A76" i="2"/>
  <c r="B76" i="2" s="1"/>
  <c r="A75" i="2"/>
  <c r="F75" i="2" s="1"/>
  <c r="E74" i="2"/>
  <c r="D74" i="2"/>
  <c r="A74" i="2"/>
  <c r="B74" i="2" s="1"/>
  <c r="A73" i="2"/>
  <c r="F73" i="2" s="1"/>
  <c r="A72" i="2"/>
  <c r="B72" i="2" s="1"/>
  <c r="A71" i="2"/>
  <c r="F71" i="2" s="1"/>
  <c r="E70" i="2"/>
  <c r="D70" i="2"/>
  <c r="A70" i="2"/>
  <c r="B70" i="2" s="1"/>
  <c r="A69" i="2"/>
  <c r="F69" i="2" s="1"/>
  <c r="A68" i="2"/>
  <c r="B68" i="2" s="1"/>
  <c r="A67" i="2"/>
  <c r="F67" i="2" s="1"/>
  <c r="D66" i="2"/>
  <c r="A66" i="2"/>
  <c r="B66" i="2" s="1"/>
  <c r="A65" i="2"/>
  <c r="F65" i="2" s="1"/>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B4" i="2" s="1"/>
  <c r="A2" i="2"/>
  <c r="C32" i="1"/>
  <c r="C29" i="1"/>
  <c r="G25" i="1"/>
  <c r="E25" i="1"/>
  <c r="C25" i="1"/>
  <c r="C24" i="1"/>
  <c r="B16" i="1"/>
  <c r="D73" i="2" l="1"/>
  <c r="D89" i="2"/>
  <c r="D97" i="2"/>
  <c r="C66" i="2"/>
  <c r="C70" i="2"/>
  <c r="C74" i="2"/>
  <c r="C78" i="2"/>
  <c r="C82" i="2"/>
  <c r="C86" i="2"/>
  <c r="C90" i="2"/>
  <c r="C94" i="2"/>
  <c r="C98" i="2"/>
  <c r="D77" i="2"/>
  <c r="D85" i="2"/>
  <c r="D67" i="2"/>
  <c r="D71" i="2"/>
  <c r="D75" i="2"/>
  <c r="D79" i="2"/>
  <c r="D83" i="2"/>
  <c r="D69" i="2"/>
  <c r="D65" i="2"/>
  <c r="D93" i="2"/>
  <c r="C68" i="2"/>
  <c r="C72" i="2"/>
  <c r="C76" i="2"/>
  <c r="C80" i="2"/>
  <c r="C84" i="2"/>
  <c r="C88" i="2"/>
  <c r="C92" i="2"/>
  <c r="C96" i="2"/>
  <c r="D81" i="2"/>
  <c r="E66" i="2"/>
  <c r="D68" i="2"/>
  <c r="D72" i="2"/>
  <c r="D76" i="2"/>
  <c r="D80" i="2"/>
  <c r="D84" i="2"/>
  <c r="D88" i="2"/>
  <c r="D92" i="2"/>
  <c r="D96" i="2"/>
  <c r="E68" i="2"/>
  <c r="E72" i="2"/>
  <c r="E76" i="2"/>
  <c r="E80" i="2"/>
  <c r="E84" i="2"/>
  <c r="E88" i="2"/>
  <c r="E92" i="2"/>
  <c r="E96" i="2"/>
  <c r="B1337" i="4"/>
  <c r="B1333" i="4"/>
  <c r="B1329" i="4"/>
  <c r="B1325" i="4"/>
  <c r="B1321" i="4"/>
  <c r="B1317" i="4"/>
  <c r="B1313" i="4"/>
  <c r="C1313" i="4" s="1"/>
  <c r="B1309" i="4"/>
  <c r="C1309" i="4" s="1"/>
  <c r="B1305" i="4"/>
  <c r="B1301" i="4"/>
  <c r="B1297" i="4"/>
  <c r="B1293" i="4"/>
  <c r="B1289" i="4"/>
  <c r="B1285" i="4"/>
  <c r="B1281" i="4"/>
  <c r="B1277" i="4"/>
  <c r="B1273" i="4"/>
  <c r="B1269" i="4"/>
  <c r="B1265" i="4"/>
  <c r="B1261" i="4"/>
  <c r="C1261" i="4" s="1"/>
  <c r="B1257" i="4"/>
  <c r="B1253" i="4"/>
  <c r="B1249" i="4"/>
  <c r="B1245" i="4"/>
  <c r="B1241" i="4"/>
  <c r="B1237" i="4"/>
  <c r="C1237" i="4" s="1"/>
  <c r="B1233" i="4"/>
  <c r="B1229" i="4"/>
  <c r="B1292" i="4"/>
  <c r="B1284" i="4"/>
  <c r="B1276" i="4"/>
  <c r="C1276" i="4" s="1"/>
  <c r="B1268" i="4"/>
  <c r="C1268" i="4" s="1"/>
  <c r="B1260" i="4"/>
  <c r="B1252" i="4"/>
  <c r="B1244" i="4"/>
  <c r="B1236" i="4"/>
  <c r="C1236" i="4" s="1"/>
  <c r="B1228" i="4"/>
  <c r="B1339" i="4"/>
  <c r="B1335" i="4"/>
  <c r="B1331" i="4"/>
  <c r="B1327" i="4"/>
  <c r="B1323" i="4"/>
  <c r="B1319" i="4"/>
  <c r="B1315" i="4"/>
  <c r="C1315" i="4" s="1"/>
  <c r="B1311" i="4"/>
  <c r="B1307" i="4"/>
  <c r="B1303" i="4"/>
  <c r="B1299" i="4"/>
  <c r="C1299" i="4" s="1"/>
  <c r="B1287" i="4"/>
  <c r="B1279" i="4"/>
  <c r="B1271" i="4"/>
  <c r="B1263" i="4"/>
  <c r="B1255" i="4"/>
  <c r="B1247" i="4"/>
  <c r="B1239" i="4"/>
  <c r="C1239" i="4" s="1"/>
  <c r="B1231" i="4"/>
  <c r="C1231" i="4" s="1"/>
  <c r="B1225" i="4"/>
  <c r="B1221" i="4"/>
  <c r="B1217" i="4"/>
  <c r="B1213" i="4"/>
  <c r="C1213" i="4" s="1"/>
  <c r="B1209" i="4"/>
  <c r="B1205" i="4"/>
  <c r="B1201" i="4"/>
  <c r="B1290" i="4"/>
  <c r="B1282" i="4"/>
  <c r="B1274" i="4"/>
  <c r="B1266" i="4"/>
  <c r="C1266" i="4" s="1"/>
  <c r="B1258" i="4"/>
  <c r="C1258" i="4" s="1"/>
  <c r="B1295" i="4"/>
  <c r="B1338" i="4"/>
  <c r="B1254" i="4"/>
  <c r="B1197" i="4"/>
  <c r="C1197" i="4" s="1"/>
  <c r="B1193" i="4"/>
  <c r="B1189" i="4"/>
  <c r="B1185" i="4"/>
  <c r="B1181" i="4"/>
  <c r="B1177" i="4"/>
  <c r="B1173" i="4"/>
  <c r="B1169" i="4"/>
  <c r="C1169" i="4" s="1"/>
  <c r="B1165" i="4"/>
  <c r="C1165" i="4" s="1"/>
  <c r="B1161" i="4"/>
  <c r="B1157" i="4"/>
  <c r="B1153" i="4"/>
  <c r="B1294" i="4"/>
  <c r="C1294" i="4" s="1"/>
  <c r="B1240" i="4"/>
  <c r="B1238" i="4"/>
  <c r="B1234" i="4"/>
  <c r="B1256" i="4"/>
  <c r="B1280" i="4"/>
  <c r="B1264" i="4"/>
  <c r="B1232" i="4"/>
  <c r="B1230" i="4"/>
  <c r="C1230" i="4" s="1"/>
  <c r="B1220" i="4"/>
  <c r="B1212" i="4"/>
  <c r="B1204" i="4"/>
  <c r="B1198" i="4"/>
  <c r="C1198" i="4" s="1"/>
  <c r="B1194" i="4"/>
  <c r="B1190" i="4"/>
  <c r="B1186" i="4"/>
  <c r="B1182" i="4"/>
  <c r="B1178" i="4"/>
  <c r="B1174" i="4"/>
  <c r="B1170" i="4"/>
  <c r="C1170" i="4" s="1"/>
  <c r="B1166" i="4"/>
  <c r="C1166" i="4" s="1"/>
  <c r="B1162" i="4"/>
  <c r="B1158" i="4"/>
  <c r="B1283" i="4"/>
  <c r="B1267" i="4"/>
  <c r="C1267" i="4" s="1"/>
  <c r="B1251" i="4"/>
  <c r="B1223" i="4"/>
  <c r="C1223" i="4" s="1"/>
  <c r="B1215" i="4"/>
  <c r="B1207" i="4"/>
  <c r="B1296" i="4"/>
  <c r="B1243" i="4"/>
  <c r="B1199" i="4"/>
  <c r="C1199" i="4" s="1"/>
  <c r="B1195" i="4"/>
  <c r="C1195" i="4" s="1"/>
  <c r="B1191" i="4"/>
  <c r="B1187" i="4"/>
  <c r="B1183" i="4"/>
  <c r="B1179" i="4"/>
  <c r="B1175" i="4"/>
  <c r="B1235" i="4"/>
  <c r="C1235" i="4" s="1"/>
  <c r="B1336" i="4"/>
  <c r="B1324" i="4"/>
  <c r="B1312" i="4"/>
  <c r="B1300" i="4"/>
  <c r="B1270" i="4"/>
  <c r="B1210" i="4"/>
  <c r="C1210" i="4" s="1"/>
  <c r="B1167" i="4"/>
  <c r="B1160" i="4"/>
  <c r="B1156" i="4"/>
  <c r="B1154" i="4"/>
  <c r="C1154" i="4" s="1"/>
  <c r="B1288" i="4"/>
  <c r="B1224" i="4"/>
  <c r="C1224" i="4" s="1"/>
  <c r="B1200" i="4"/>
  <c r="B1196" i="4"/>
  <c r="B1192" i="4"/>
  <c r="B1188" i="4"/>
  <c r="B1151" i="4"/>
  <c r="C1151" i="4" s="1"/>
  <c r="B1147" i="4"/>
  <c r="C1147" i="4" s="1"/>
  <c r="B1143" i="4"/>
  <c r="B1139" i="4"/>
  <c r="B1135" i="4"/>
  <c r="B1131" i="4"/>
  <c r="C1131" i="4" s="1"/>
  <c r="B1127" i="4"/>
  <c r="B1123" i="4"/>
  <c r="B1119" i="4"/>
  <c r="B1115" i="4"/>
  <c r="B1111" i="4"/>
  <c r="B1107" i="4"/>
  <c r="B1103" i="4"/>
  <c r="C1103" i="4" s="1"/>
  <c r="B1099" i="4"/>
  <c r="C1099" i="4" s="1"/>
  <c r="B1095" i="4"/>
  <c r="B1091" i="4"/>
  <c r="B1087" i="4"/>
  <c r="B1083" i="4"/>
  <c r="C1083" i="4" s="1"/>
  <c r="B1079" i="4"/>
  <c r="B1075" i="4"/>
  <c r="B1071" i="4"/>
  <c r="B1067" i="4"/>
  <c r="B1063" i="4"/>
  <c r="B1059" i="4"/>
  <c r="B1055" i="4"/>
  <c r="C1055" i="4" s="1"/>
  <c r="B1051" i="4"/>
  <c r="C1051" i="4" s="1"/>
  <c r="B1047" i="4"/>
  <c r="B1043" i="4"/>
  <c r="B1039" i="4"/>
  <c r="B1035" i="4"/>
  <c r="B1031" i="4"/>
  <c r="B1027" i="4"/>
  <c r="B1023" i="4"/>
  <c r="B1019" i="4"/>
  <c r="B1015" i="4"/>
  <c r="B1011" i="4"/>
  <c r="B1007" i="4"/>
  <c r="C1007" i="4" s="1"/>
  <c r="B1003" i="4"/>
  <c r="C1003" i="4" s="1"/>
  <c r="B1334" i="4"/>
  <c r="B1322" i="4"/>
  <c r="B1310" i="4"/>
  <c r="B1298" i="4"/>
  <c r="C1298" i="4" s="1"/>
  <c r="B1219" i="4"/>
  <c r="B1172" i="4"/>
  <c r="B1278" i="4"/>
  <c r="B1259" i="4"/>
  <c r="B1246" i="4"/>
  <c r="B1214" i="4"/>
  <c r="B1164" i="4"/>
  <c r="B1330" i="4"/>
  <c r="C1330" i="4" s="1"/>
  <c r="B1318" i="4"/>
  <c r="B1306" i="4"/>
  <c r="B1275" i="4"/>
  <c r="B1227" i="4"/>
  <c r="B1203" i="4"/>
  <c r="B1171" i="4"/>
  <c r="B1155" i="4"/>
  <c r="B1222" i="4"/>
  <c r="B1180" i="4"/>
  <c r="B1163" i="4"/>
  <c r="B1149" i="4"/>
  <c r="C1149" i="4" s="1"/>
  <c r="B1145" i="4"/>
  <c r="C1145" i="4" s="1"/>
  <c r="B1141" i="4"/>
  <c r="B1137" i="4"/>
  <c r="B1133" i="4"/>
  <c r="B1129" i="4"/>
  <c r="C1129" i="4" s="1"/>
  <c r="B1125" i="4"/>
  <c r="B1121" i="4"/>
  <c r="C1121" i="4" s="1"/>
  <c r="B1117" i="4"/>
  <c r="B1113" i="4"/>
  <c r="B1109" i="4"/>
  <c r="B1105" i="4"/>
  <c r="B1101" i="4"/>
  <c r="C1101" i="4" s="1"/>
  <c r="B1097" i="4"/>
  <c r="C1097" i="4" s="1"/>
  <c r="B1093" i="4"/>
  <c r="B1089" i="4"/>
  <c r="B1328" i="4"/>
  <c r="B1316" i="4"/>
  <c r="C1316" i="4" s="1"/>
  <c r="B1304" i="4"/>
  <c r="B1226" i="4"/>
  <c r="C1226" i="4" s="1"/>
  <c r="B1202" i="4"/>
  <c r="B1168" i="4"/>
  <c r="B1272" i="4"/>
  <c r="B1216" i="4"/>
  <c r="B1332" i="4"/>
  <c r="C1332" i="4" s="1"/>
  <c r="B1085" i="4"/>
  <c r="C1085" i="4" s="1"/>
  <c r="B1081" i="4"/>
  <c r="B1077" i="4"/>
  <c r="B1073" i="4"/>
  <c r="B1069" i="4"/>
  <c r="C1069" i="4" s="1"/>
  <c r="B1065" i="4"/>
  <c r="B1061" i="4"/>
  <c r="C1061" i="4" s="1"/>
  <c r="B1057" i="4"/>
  <c r="B1053" i="4"/>
  <c r="B1049" i="4"/>
  <c r="B1045" i="4"/>
  <c r="B1041" i="4"/>
  <c r="C1041" i="4" s="1"/>
  <c r="B1037" i="4"/>
  <c r="C1037" i="4" s="1"/>
  <c r="B1033" i="4"/>
  <c r="B1029" i="4"/>
  <c r="B1025" i="4"/>
  <c r="B1018" i="4"/>
  <c r="C1018" i="4" s="1"/>
  <c r="B1016" i="4"/>
  <c r="B1000" i="4"/>
  <c r="B996" i="4"/>
  <c r="B992" i="4"/>
  <c r="B988" i="4"/>
  <c r="B984" i="4"/>
  <c r="B980" i="4"/>
  <c r="B976" i="4"/>
  <c r="B972" i="4"/>
  <c r="B968" i="4"/>
  <c r="B964" i="4"/>
  <c r="B960" i="4"/>
  <c r="B956" i="4"/>
  <c r="B952" i="4"/>
  <c r="B1326" i="4"/>
  <c r="B1291" i="4"/>
  <c r="B1211" i="4"/>
  <c r="B1176" i="4"/>
  <c r="B1150" i="4"/>
  <c r="C1150" i="4" s="1"/>
  <c r="B1146" i="4"/>
  <c r="C1146" i="4" s="1"/>
  <c r="B1142" i="4"/>
  <c r="B1138" i="4"/>
  <c r="B1134" i="4"/>
  <c r="B1130" i="4"/>
  <c r="B1126" i="4"/>
  <c r="B1122" i="4"/>
  <c r="B1118" i="4"/>
  <c r="B1114" i="4"/>
  <c r="B1110" i="4"/>
  <c r="B1106" i="4"/>
  <c r="B1102" i="4"/>
  <c r="C1102" i="4" s="1"/>
  <c r="B1098" i="4"/>
  <c r="C1098" i="4" s="1"/>
  <c r="B1094" i="4"/>
  <c r="B1090" i="4"/>
  <c r="B1006" i="4"/>
  <c r="B1262" i="4"/>
  <c r="C1262" i="4" s="1"/>
  <c r="B1242" i="4"/>
  <c r="B1320" i="4"/>
  <c r="B1286" i="4"/>
  <c r="B1184" i="4"/>
  <c r="B1021" i="4"/>
  <c r="B1014" i="4"/>
  <c r="B1012" i="4"/>
  <c r="C1012" i="4" s="1"/>
  <c r="B1314" i="4"/>
  <c r="C1314" i="4" s="1"/>
  <c r="B1206" i="4"/>
  <c r="B1086" i="4"/>
  <c r="B1082" i="4"/>
  <c r="B1078" i="4"/>
  <c r="C1078" i="4" s="1"/>
  <c r="B1074" i="4"/>
  <c r="B1070" i="4"/>
  <c r="C1070" i="4" s="1"/>
  <c r="B1066" i="4"/>
  <c r="B1062" i="4"/>
  <c r="B1058" i="4"/>
  <c r="B1054" i="4"/>
  <c r="B1050" i="4"/>
  <c r="C1050" i="4" s="1"/>
  <c r="B1046" i="4"/>
  <c r="C1046" i="4" s="1"/>
  <c r="B1042" i="4"/>
  <c r="B1038" i="4"/>
  <c r="B1034" i="4"/>
  <c r="B1030" i="4"/>
  <c r="B1026" i="4"/>
  <c r="B1024" i="4"/>
  <c r="C1024" i="4" s="1"/>
  <c r="B1017" i="4"/>
  <c r="B998" i="4"/>
  <c r="B1308" i="4"/>
  <c r="B1218" i="4"/>
  <c r="B1148" i="4"/>
  <c r="C1148" i="4" s="1"/>
  <c r="B1144" i="4"/>
  <c r="C1144" i="4" s="1"/>
  <c r="B1140" i="4"/>
  <c r="B1136" i="4"/>
  <c r="B1132" i="4"/>
  <c r="B1128" i="4"/>
  <c r="C1128" i="4" s="1"/>
  <c r="B1124" i="4"/>
  <c r="B1120" i="4"/>
  <c r="C1120" i="4" s="1"/>
  <c r="B1116" i="4"/>
  <c r="B1112" i="4"/>
  <c r="B1108" i="4"/>
  <c r="B1104" i="4"/>
  <c r="B1100" i="4"/>
  <c r="C1100" i="4" s="1"/>
  <c r="B1096" i="4"/>
  <c r="C1096" i="4" s="1"/>
  <c r="B1092" i="4"/>
  <c r="B1088" i="4"/>
  <c r="B1010" i="4"/>
  <c r="B1002" i="4"/>
  <c r="C1002" i="4" s="1"/>
  <c r="B1022" i="4"/>
  <c r="B990" i="4"/>
  <c r="B943" i="4"/>
  <c r="B940" i="4"/>
  <c r="B933" i="4"/>
  <c r="B929" i="4"/>
  <c r="B925" i="4"/>
  <c r="B921" i="4"/>
  <c r="C921" i="4" s="1"/>
  <c r="B917" i="4"/>
  <c r="B913" i="4"/>
  <c r="B909" i="4"/>
  <c r="B905" i="4"/>
  <c r="C905" i="4" s="1"/>
  <c r="B901" i="4"/>
  <c r="B897" i="4"/>
  <c r="C897" i="4" s="1"/>
  <c r="B893" i="4"/>
  <c r="B889" i="4"/>
  <c r="B885" i="4"/>
  <c r="B881" i="4"/>
  <c r="B877" i="4"/>
  <c r="C877" i="4" s="1"/>
  <c r="B873" i="4"/>
  <c r="C873" i="4" s="1"/>
  <c r="B869" i="4"/>
  <c r="B865" i="4"/>
  <c r="B861" i="4"/>
  <c r="B1064" i="4"/>
  <c r="C1064" i="4" s="1"/>
  <c r="B1040" i="4"/>
  <c r="B1013" i="4"/>
  <c r="B1009" i="4"/>
  <c r="B997" i="4"/>
  <c r="B937" i="4"/>
  <c r="B1302" i="4"/>
  <c r="B985" i="4"/>
  <c r="B978" i="4"/>
  <c r="B971" i="4"/>
  <c r="B969" i="4"/>
  <c r="B962" i="4"/>
  <c r="B955" i="4"/>
  <c r="B953" i="4"/>
  <c r="B950" i="4"/>
  <c r="C950" i="4" s="1"/>
  <c r="B1068" i="4"/>
  <c r="B1044" i="4"/>
  <c r="B1005" i="4"/>
  <c r="B994" i="4"/>
  <c r="B947" i="4"/>
  <c r="C947" i="4" s="1"/>
  <c r="B944" i="4"/>
  <c r="C944" i="4" s="1"/>
  <c r="B934" i="4"/>
  <c r="B930" i="4"/>
  <c r="B926" i="4"/>
  <c r="B922" i="4"/>
  <c r="B918" i="4"/>
  <c r="B914" i="4"/>
  <c r="C914" i="4" s="1"/>
  <c r="B910" i="4"/>
  <c r="B906" i="4"/>
  <c r="B902" i="4"/>
  <c r="B898" i="4"/>
  <c r="B894" i="4"/>
  <c r="C894" i="4" s="1"/>
  <c r="B890" i="4"/>
  <c r="C890" i="4" s="1"/>
  <c r="B886" i="4"/>
  <c r="B882" i="4"/>
  <c r="B878" i="4"/>
  <c r="B874" i="4"/>
  <c r="C874" i="4" s="1"/>
  <c r="B870" i="4"/>
  <c r="B866" i="4"/>
  <c r="C866" i="4" s="1"/>
  <c r="B862" i="4"/>
  <c r="B858" i="4"/>
  <c r="B854" i="4"/>
  <c r="B850" i="4"/>
  <c r="B1159" i="4"/>
  <c r="C1159" i="4" s="1"/>
  <c r="B1008" i="4"/>
  <c r="C1008" i="4" s="1"/>
  <c r="B999" i="4"/>
  <c r="B987" i="4"/>
  <c r="B941" i="4"/>
  <c r="B951" i="4"/>
  <c r="B948" i="4"/>
  <c r="B935" i="4"/>
  <c r="C935" i="4" s="1"/>
  <c r="B931" i="4"/>
  <c r="B927" i="4"/>
  <c r="B923" i="4"/>
  <c r="B919" i="4"/>
  <c r="B915" i="4"/>
  <c r="B911" i="4"/>
  <c r="C911" i="4" s="1"/>
  <c r="B1076" i="4"/>
  <c r="B1052" i="4"/>
  <c r="B1028" i="4"/>
  <c r="B1004" i="4"/>
  <c r="C1004" i="4" s="1"/>
  <c r="B1001" i="4"/>
  <c r="B991" i="4"/>
  <c r="B945" i="4"/>
  <c r="B1208" i="4"/>
  <c r="B993" i="4"/>
  <c r="B979" i="4"/>
  <c r="B977" i="4"/>
  <c r="B970" i="4"/>
  <c r="C970" i="4" s="1"/>
  <c r="B963" i="4"/>
  <c r="B961" i="4"/>
  <c r="B954" i="4"/>
  <c r="B942" i="4"/>
  <c r="C942" i="4" s="1"/>
  <c r="B1072" i="4"/>
  <c r="B989" i="4"/>
  <c r="B983" i="4"/>
  <c r="B967" i="4"/>
  <c r="B938" i="4"/>
  <c r="B928" i="4"/>
  <c r="B916" i="4"/>
  <c r="C916" i="4" s="1"/>
  <c r="B832" i="4"/>
  <c r="C832" i="4" s="1"/>
  <c r="B1250" i="4"/>
  <c r="B1152" i="4"/>
  <c r="B1056" i="4"/>
  <c r="B857" i="4"/>
  <c r="B855" i="4"/>
  <c r="B845" i="4"/>
  <c r="C845" i="4" s="1"/>
  <c r="B842" i="4"/>
  <c r="B829" i="4"/>
  <c r="B826" i="4"/>
  <c r="B816" i="4"/>
  <c r="B812" i="4"/>
  <c r="B808" i="4"/>
  <c r="C808" i="4" s="1"/>
  <c r="B804" i="4"/>
  <c r="B800" i="4"/>
  <c r="B796" i="4"/>
  <c r="B792" i="4"/>
  <c r="C792" i="4" s="1"/>
  <c r="B788" i="4"/>
  <c r="B784" i="4"/>
  <c r="B780" i="4"/>
  <c r="B776" i="4"/>
  <c r="B772" i="4"/>
  <c r="B768" i="4"/>
  <c r="B764" i="4"/>
  <c r="B760" i="4"/>
  <c r="C760" i="4" s="1"/>
  <c r="B756" i="4"/>
  <c r="B752" i="4"/>
  <c r="B748" i="4"/>
  <c r="B744" i="4"/>
  <c r="C744" i="4" s="1"/>
  <c r="B740" i="4"/>
  <c r="B736" i="4"/>
  <c r="B732" i="4"/>
  <c r="B728" i="4"/>
  <c r="B724" i="4"/>
  <c r="B720" i="4"/>
  <c r="B716" i="4"/>
  <c r="B712" i="4"/>
  <c r="C712" i="4" s="1"/>
  <c r="B708" i="4"/>
  <c r="B704" i="4"/>
  <c r="B995" i="4"/>
  <c r="B848" i="4"/>
  <c r="C848" i="4" s="1"/>
  <c r="B839" i="4"/>
  <c r="B823" i="4"/>
  <c r="B1248" i="4"/>
  <c r="B1084" i="4"/>
  <c r="B982" i="4"/>
  <c r="B966" i="4"/>
  <c r="B946" i="4"/>
  <c r="C946" i="4" s="1"/>
  <c r="B924" i="4"/>
  <c r="C924" i="4" s="1"/>
  <c r="B836" i="4"/>
  <c r="B820" i="4"/>
  <c r="B981" i="4"/>
  <c r="B965" i="4"/>
  <c r="C965" i="4" s="1"/>
  <c r="B853" i="4"/>
  <c r="B851" i="4"/>
  <c r="B846" i="4"/>
  <c r="B833" i="4"/>
  <c r="B830" i="4"/>
  <c r="B817" i="4"/>
  <c r="B813" i="4"/>
  <c r="C813" i="4" s="1"/>
  <c r="B809" i="4"/>
  <c r="B805" i="4"/>
  <c r="B801" i="4"/>
  <c r="B797" i="4"/>
  <c r="B793" i="4"/>
  <c r="B789" i="4"/>
  <c r="B785" i="4"/>
  <c r="B781" i="4"/>
  <c r="B777" i="4"/>
  <c r="B773" i="4"/>
  <c r="B769" i="4"/>
  <c r="B765" i="4"/>
  <c r="C765" i="4" s="1"/>
  <c r="B761" i="4"/>
  <c r="C761" i="4" s="1"/>
  <c r="B757" i="4"/>
  <c r="B753" i="4"/>
  <c r="B749" i="4"/>
  <c r="B745" i="4"/>
  <c r="C745" i="4" s="1"/>
  <c r="B741" i="4"/>
  <c r="B949" i="4"/>
  <c r="B936" i="4"/>
  <c r="B920" i="4"/>
  <c r="B908" i="4"/>
  <c r="B904" i="4"/>
  <c r="B900" i="4"/>
  <c r="C900" i="4" s="1"/>
  <c r="B896" i="4"/>
  <c r="C896" i="4" s="1"/>
  <c r="B892" i="4"/>
  <c r="B888" i="4"/>
  <c r="B884" i="4"/>
  <c r="B880" i="4"/>
  <c r="C880" i="4" s="1"/>
  <c r="B876" i="4"/>
  <c r="B872" i="4"/>
  <c r="B868" i="4"/>
  <c r="B864" i="4"/>
  <c r="B860" i="4"/>
  <c r="B840" i="4"/>
  <c r="B824" i="4"/>
  <c r="B1036" i="4"/>
  <c r="C1036" i="4" s="1"/>
  <c r="B975" i="4"/>
  <c r="B959" i="4"/>
  <c r="B856" i="4"/>
  <c r="B849" i="4"/>
  <c r="B837" i="4"/>
  <c r="B834" i="4"/>
  <c r="B821" i="4"/>
  <c r="B818" i="4"/>
  <c r="B814" i="4"/>
  <c r="B810" i="4"/>
  <c r="B806" i="4"/>
  <c r="B802" i="4"/>
  <c r="C802" i="4" s="1"/>
  <c r="B798" i="4"/>
  <c r="B794" i="4"/>
  <c r="B790" i="4"/>
  <c r="B786" i="4"/>
  <c r="C786" i="4" s="1"/>
  <c r="B782" i="4"/>
  <c r="B778" i="4"/>
  <c r="B774" i="4"/>
  <c r="B770" i="4"/>
  <c r="B766" i="4"/>
  <c r="B762" i="4"/>
  <c r="B758" i="4"/>
  <c r="B754" i="4"/>
  <c r="C754" i="4" s="1"/>
  <c r="B750" i="4"/>
  <c r="B746" i="4"/>
  <c r="B742" i="4"/>
  <c r="B738" i="4"/>
  <c r="B734" i="4"/>
  <c r="B730" i="4"/>
  <c r="C730" i="4" s="1"/>
  <c r="B726" i="4"/>
  <c r="B722" i="4"/>
  <c r="B718" i="4"/>
  <c r="B714" i="4"/>
  <c r="B1048" i="4"/>
  <c r="C1048" i="4" s="1"/>
  <c r="B1020" i="4"/>
  <c r="C1020" i="4" s="1"/>
  <c r="B974" i="4"/>
  <c r="B958" i="4"/>
  <c r="B912" i="4"/>
  <c r="B831" i="4"/>
  <c r="B1080" i="4"/>
  <c r="B703" i="4"/>
  <c r="B1032" i="4"/>
  <c r="B828" i="4"/>
  <c r="B710" i="4"/>
  <c r="B700" i="4"/>
  <c r="B696" i="4"/>
  <c r="B692" i="4"/>
  <c r="C692" i="4" s="1"/>
  <c r="B688" i="4"/>
  <c r="B684" i="4"/>
  <c r="B680" i="4"/>
  <c r="B676" i="4"/>
  <c r="C676" i="4" s="1"/>
  <c r="B672" i="4"/>
  <c r="B668" i="4"/>
  <c r="B664" i="4"/>
  <c r="B660" i="4"/>
  <c r="B656" i="4"/>
  <c r="B652" i="4"/>
  <c r="B648" i="4"/>
  <c r="B644" i="4"/>
  <c r="C644" i="4" s="1"/>
  <c r="B640" i="4"/>
  <c r="B636" i="4"/>
  <c r="B632" i="4"/>
  <c r="B628" i="4"/>
  <c r="C628" i="4" s="1"/>
  <c r="B624" i="4"/>
  <c r="B620" i="4"/>
  <c r="B616" i="4"/>
  <c r="B612" i="4"/>
  <c r="B608" i="4"/>
  <c r="B604" i="4"/>
  <c r="B600" i="4"/>
  <c r="B596" i="4"/>
  <c r="C596" i="4" s="1"/>
  <c r="B592" i="4"/>
  <c r="B588" i="4"/>
  <c r="B584" i="4"/>
  <c r="B580" i="4"/>
  <c r="C580" i="4" s="1"/>
  <c r="B576" i="4"/>
  <c r="B572" i="4"/>
  <c r="B568" i="4"/>
  <c r="B564" i="4"/>
  <c r="B841" i="4"/>
  <c r="B815" i="4"/>
  <c r="B811" i="4"/>
  <c r="C811" i="4" s="1"/>
  <c r="B807" i="4"/>
  <c r="C807" i="4" s="1"/>
  <c r="B803" i="4"/>
  <c r="B799" i="4"/>
  <c r="B795" i="4"/>
  <c r="B791" i="4"/>
  <c r="C791" i="4" s="1"/>
  <c r="B787" i="4"/>
  <c r="B783" i="4"/>
  <c r="C783" i="4" s="1"/>
  <c r="B779" i="4"/>
  <c r="B775" i="4"/>
  <c r="B771" i="4"/>
  <c r="B767" i="4"/>
  <c r="B763" i="4"/>
  <c r="B759" i="4"/>
  <c r="C759" i="4" s="1"/>
  <c r="B755" i="4"/>
  <c r="B751" i="4"/>
  <c r="B735" i="4"/>
  <c r="B727" i="4"/>
  <c r="C727" i="4" s="1"/>
  <c r="B719" i="4"/>
  <c r="B903" i="4"/>
  <c r="C903" i="4" s="1"/>
  <c r="B891" i="4"/>
  <c r="B879" i="4"/>
  <c r="B867" i="4"/>
  <c r="B819" i="4"/>
  <c r="B747" i="4"/>
  <c r="C747" i="4" s="1"/>
  <c r="B706" i="4"/>
  <c r="C706" i="4" s="1"/>
  <c r="B827" i="4"/>
  <c r="B737" i="4"/>
  <c r="B729" i="4"/>
  <c r="B721" i="4"/>
  <c r="C721" i="4" s="1"/>
  <c r="B701" i="4"/>
  <c r="B697" i="4"/>
  <c r="C697" i="4" s="1"/>
  <c r="B693" i="4"/>
  <c r="B689" i="4"/>
  <c r="B685" i="4"/>
  <c r="B681" i="4"/>
  <c r="B677" i="4"/>
  <c r="B673" i="4"/>
  <c r="C673" i="4" s="1"/>
  <c r="B669" i="4"/>
  <c r="B665" i="4"/>
  <c r="B661" i="4"/>
  <c r="B657" i="4"/>
  <c r="C657" i="4" s="1"/>
  <c r="B653" i="4"/>
  <c r="B649" i="4"/>
  <c r="C649" i="4" s="1"/>
  <c r="B645" i="4"/>
  <c r="B641" i="4"/>
  <c r="B637" i="4"/>
  <c r="B633" i="4"/>
  <c r="B629" i="4"/>
  <c r="B625" i="4"/>
  <c r="B621" i="4"/>
  <c r="B617" i="4"/>
  <c r="B613" i="4"/>
  <c r="B609" i="4"/>
  <c r="B822" i="4"/>
  <c r="C822" i="4" s="1"/>
  <c r="B743" i="4"/>
  <c r="B709" i="4"/>
  <c r="B1060" i="4"/>
  <c r="B973" i="4"/>
  <c r="B957" i="4"/>
  <c r="B907" i="4"/>
  <c r="C907" i="4" s="1"/>
  <c r="B895" i="4"/>
  <c r="C895" i="4" s="1"/>
  <c r="B883" i="4"/>
  <c r="B871" i="4"/>
  <c r="B859" i="4"/>
  <c r="B835" i="4"/>
  <c r="B713" i="4"/>
  <c r="B702" i="4"/>
  <c r="B698" i="4"/>
  <c r="B694" i="4"/>
  <c r="B690" i="4"/>
  <c r="B686" i="4"/>
  <c r="B682" i="4"/>
  <c r="C682" i="4" s="1"/>
  <c r="B678" i="4"/>
  <c r="C678" i="4" s="1"/>
  <c r="B674" i="4"/>
  <c r="B670" i="4"/>
  <c r="B666" i="4"/>
  <c r="B662" i="4"/>
  <c r="C662" i="4" s="1"/>
  <c r="B658" i="4"/>
  <c r="B654" i="4"/>
  <c r="B650" i="4"/>
  <c r="B646" i="4"/>
  <c r="B642" i="4"/>
  <c r="B638" i="4"/>
  <c r="B634" i="4"/>
  <c r="C634" i="4" s="1"/>
  <c r="B630" i="4"/>
  <c r="C630" i="4" s="1"/>
  <c r="B626" i="4"/>
  <c r="B622" i="4"/>
  <c r="B618" i="4"/>
  <c r="B614" i="4"/>
  <c r="C614" i="4" s="1"/>
  <c r="B610" i="4"/>
  <c r="B606" i="4"/>
  <c r="B602" i="4"/>
  <c r="B598" i="4"/>
  <c r="B594" i="4"/>
  <c r="B590" i="4"/>
  <c r="B586" i="4"/>
  <c r="C586" i="4" s="1"/>
  <c r="B582" i="4"/>
  <c r="C582" i="4" s="1"/>
  <c r="B578" i="4"/>
  <c r="B986" i="4"/>
  <c r="B843" i="4"/>
  <c r="B731" i="4"/>
  <c r="C731" i="4" s="1"/>
  <c r="B723" i="4"/>
  <c r="C723" i="4" s="1"/>
  <c r="B711" i="4"/>
  <c r="B844" i="4"/>
  <c r="B560" i="4"/>
  <c r="B939" i="4"/>
  <c r="B707" i="4"/>
  <c r="B603" i="4"/>
  <c r="C603" i="4" s="1"/>
  <c r="B589" i="4"/>
  <c r="C589" i="4" s="1"/>
  <c r="B587" i="4"/>
  <c r="B573" i="4"/>
  <c r="B569" i="4"/>
  <c r="B565" i="4"/>
  <c r="B557" i="4"/>
  <c r="B553" i="4"/>
  <c r="C553" i="4" s="1"/>
  <c r="D553" i="4" s="1"/>
  <c r="B549" i="4"/>
  <c r="B545" i="4"/>
  <c r="B541" i="4"/>
  <c r="B537" i="4"/>
  <c r="B533" i="4"/>
  <c r="C533" i="4" s="1"/>
  <c r="D533" i="4" s="1"/>
  <c r="B529" i="4"/>
  <c r="C529" i="4" s="1"/>
  <c r="D529" i="4" s="1"/>
  <c r="B525" i="4"/>
  <c r="B521" i="4"/>
  <c r="B517" i="4"/>
  <c r="B513" i="4"/>
  <c r="C513" i="4" s="1"/>
  <c r="D513" i="4" s="1"/>
  <c r="B509" i="4"/>
  <c r="B875" i="4"/>
  <c r="B561" i="4"/>
  <c r="B932" i="4"/>
  <c r="B605" i="4"/>
  <c r="B593" i="4"/>
  <c r="B591" i="4"/>
  <c r="C591" i="4" s="1"/>
  <c r="B577" i="4"/>
  <c r="C577" i="4" s="1"/>
  <c r="B575" i="4"/>
  <c r="B571" i="4"/>
  <c r="B567" i="4"/>
  <c r="B563" i="4"/>
  <c r="C563" i="4" s="1"/>
  <c r="B852" i="4"/>
  <c r="C852" i="4" s="1"/>
  <c r="B838" i="4"/>
  <c r="B825" i="4"/>
  <c r="B733" i="4"/>
  <c r="B725" i="4"/>
  <c r="B717" i="4"/>
  <c r="B887" i="4"/>
  <c r="C887" i="4" s="1"/>
  <c r="B597" i="4"/>
  <c r="C597" i="4" s="1"/>
  <c r="B595" i="4"/>
  <c r="B581" i="4"/>
  <c r="B579" i="4"/>
  <c r="B559" i="4"/>
  <c r="C559" i="4" s="1"/>
  <c r="D559" i="4" s="1"/>
  <c r="B555" i="4"/>
  <c r="B551" i="4"/>
  <c r="C551" i="4" s="1"/>
  <c r="D551" i="4" s="1"/>
  <c r="B547" i="4"/>
  <c r="B543" i="4"/>
  <c r="B539" i="4"/>
  <c r="B535" i="4"/>
  <c r="B531" i="4"/>
  <c r="C531" i="4" s="1"/>
  <c r="D531" i="4" s="1"/>
  <c r="B527" i="4"/>
  <c r="C527" i="4" s="1"/>
  <c r="D527" i="4" s="1"/>
  <c r="B523" i="4"/>
  <c r="B519" i="4"/>
  <c r="B515" i="4"/>
  <c r="B511" i="4"/>
  <c r="C511" i="4" s="1"/>
  <c r="D511" i="4" s="1"/>
  <c r="B507" i="4"/>
  <c r="B503" i="4"/>
  <c r="C503" i="4" s="1"/>
  <c r="D503" i="4" s="1"/>
  <c r="B499" i="4"/>
  <c r="B495" i="4"/>
  <c r="B491" i="4"/>
  <c r="B487" i="4"/>
  <c r="B483" i="4"/>
  <c r="C483" i="4" s="1"/>
  <c r="D483" i="4" s="1"/>
  <c r="B479" i="4"/>
  <c r="C479" i="4" s="1"/>
  <c r="D479" i="4" s="1"/>
  <c r="B475" i="4"/>
  <c r="B471" i="4"/>
  <c r="B467" i="4"/>
  <c r="B463" i="4"/>
  <c r="B459" i="4"/>
  <c r="B455" i="4"/>
  <c r="C455" i="4" s="1"/>
  <c r="D455" i="4" s="1"/>
  <c r="B451" i="4"/>
  <c r="B447" i="4"/>
  <c r="B443" i="4"/>
  <c r="B439" i="4"/>
  <c r="B435" i="4"/>
  <c r="C435" i="4" s="1"/>
  <c r="D435" i="4" s="1"/>
  <c r="B431" i="4"/>
  <c r="C431" i="4" s="1"/>
  <c r="D431" i="4" s="1"/>
  <c r="B427" i="4"/>
  <c r="B423" i="4"/>
  <c r="B501" i="4"/>
  <c r="B485" i="4"/>
  <c r="C485" i="4" s="1"/>
  <c r="D485" i="4" s="1"/>
  <c r="B469" i="4"/>
  <c r="B453" i="4"/>
  <c r="C453" i="4" s="1"/>
  <c r="D453" i="4" s="1"/>
  <c r="B450" i="4"/>
  <c r="B445" i="4"/>
  <c r="B436" i="4"/>
  <c r="B429" i="4"/>
  <c r="B847" i="4"/>
  <c r="C847" i="4" s="1"/>
  <c r="B739" i="4"/>
  <c r="C739" i="4" s="1"/>
  <c r="B570" i="4"/>
  <c r="B504" i="4"/>
  <c r="B488" i="4"/>
  <c r="B472" i="4"/>
  <c r="B456" i="4"/>
  <c r="B438" i="4"/>
  <c r="C438" i="4" s="1"/>
  <c r="D438" i="4" s="1"/>
  <c r="B418" i="4"/>
  <c r="B414" i="4"/>
  <c r="B410" i="4"/>
  <c r="B406" i="4"/>
  <c r="B402" i="4"/>
  <c r="C402" i="4" s="1"/>
  <c r="D402" i="4" s="1"/>
  <c r="B398" i="4"/>
  <c r="C398" i="4" s="1"/>
  <c r="D398" i="4" s="1"/>
  <c r="B394" i="4"/>
  <c r="B390" i="4"/>
  <c r="B386" i="4"/>
  <c r="B382" i="4"/>
  <c r="C382" i="4" s="1"/>
  <c r="D382" i="4" s="1"/>
  <c r="B378" i="4"/>
  <c r="B374" i="4"/>
  <c r="C374" i="4" s="1"/>
  <c r="B370" i="4"/>
  <c r="B366" i="4"/>
  <c r="B362" i="4"/>
  <c r="B358" i="4"/>
  <c r="B354" i="4"/>
  <c r="C354" i="4" s="1"/>
  <c r="D354" i="4" s="1"/>
  <c r="B350" i="4"/>
  <c r="C350" i="4" s="1"/>
  <c r="D350" i="4" s="1"/>
  <c r="B346" i="4"/>
  <c r="B342" i="4"/>
  <c r="B338" i="4"/>
  <c r="B334" i="4"/>
  <c r="C334" i="4" s="1"/>
  <c r="D334" i="4" s="1"/>
  <c r="B330" i="4"/>
  <c r="B326" i="4"/>
  <c r="C326" i="4" s="1"/>
  <c r="B322" i="4"/>
  <c r="B318" i="4"/>
  <c r="B314" i="4"/>
  <c r="B310" i="4"/>
  <c r="B306" i="4"/>
  <c r="C306" i="4" s="1"/>
  <c r="D306" i="4" s="1"/>
  <c r="B302" i="4"/>
  <c r="C302" i="4" s="1"/>
  <c r="D302" i="4" s="1"/>
  <c r="B298" i="4"/>
  <c r="B294" i="4"/>
  <c r="B290" i="4"/>
  <c r="B286" i="4"/>
  <c r="C286" i="4" s="1"/>
  <c r="D286" i="4" s="1"/>
  <c r="B282" i="4"/>
  <c r="B278" i="4"/>
  <c r="B274" i="4"/>
  <c r="B270" i="4"/>
  <c r="B266" i="4"/>
  <c r="B262" i="4"/>
  <c r="B258" i="4"/>
  <c r="C258" i="4" s="1"/>
  <c r="D258" i="4" s="1"/>
  <c r="B254" i="4"/>
  <c r="C254" i="4" s="1"/>
  <c r="D254" i="4" s="1"/>
  <c r="B250" i="4"/>
  <c r="B246" i="4"/>
  <c r="B242" i="4"/>
  <c r="B715" i="4"/>
  <c r="C715" i="4" s="1"/>
  <c r="B699" i="4"/>
  <c r="B687" i="4"/>
  <c r="B675" i="4"/>
  <c r="B663" i="4"/>
  <c r="B651" i="4"/>
  <c r="B639" i="4"/>
  <c r="B627" i="4"/>
  <c r="C627" i="4" s="1"/>
  <c r="B615" i="4"/>
  <c r="C615" i="4" s="1"/>
  <c r="B583" i="4"/>
  <c r="B494" i="4"/>
  <c r="B478" i="4"/>
  <c r="B462" i="4"/>
  <c r="C462" i="4" s="1"/>
  <c r="D462" i="4" s="1"/>
  <c r="B899" i="4"/>
  <c r="B497" i="4"/>
  <c r="B481" i="4"/>
  <c r="B465" i="4"/>
  <c r="B440" i="4"/>
  <c r="B433" i="4"/>
  <c r="B558" i="4"/>
  <c r="B554" i="4"/>
  <c r="C554" i="4" s="1"/>
  <c r="D554" i="4" s="1"/>
  <c r="B550" i="4"/>
  <c r="B546" i="4"/>
  <c r="B542" i="4"/>
  <c r="B538" i="4"/>
  <c r="C538" i="4" s="1"/>
  <c r="D538" i="4" s="1"/>
  <c r="B534" i="4"/>
  <c r="B530" i="4"/>
  <c r="B526" i="4"/>
  <c r="B522" i="4"/>
  <c r="B518" i="4"/>
  <c r="B514" i="4"/>
  <c r="B510" i="4"/>
  <c r="B500" i="4"/>
  <c r="C500" i="4" s="1"/>
  <c r="D500" i="4" s="1"/>
  <c r="B484" i="4"/>
  <c r="B468" i="4"/>
  <c r="B452" i="4"/>
  <c r="B442" i="4"/>
  <c r="C442" i="4" s="1"/>
  <c r="D442" i="4" s="1"/>
  <c r="B419" i="4"/>
  <c r="C419" i="4" s="1"/>
  <c r="B415" i="4"/>
  <c r="C415" i="4" s="1"/>
  <c r="D415" i="4" s="1"/>
  <c r="B411" i="4"/>
  <c r="B407" i="4"/>
  <c r="B403" i="4"/>
  <c r="B399" i="4"/>
  <c r="B395" i="4"/>
  <c r="C395" i="4" s="1"/>
  <c r="D395" i="4" s="1"/>
  <c r="B391" i="4"/>
  <c r="C391" i="4" s="1"/>
  <c r="D391" i="4" s="1"/>
  <c r="B387" i="4"/>
  <c r="B383" i="4"/>
  <c r="B379" i="4"/>
  <c r="B375" i="4"/>
  <c r="C375" i="4" s="1"/>
  <c r="D375" i="4" s="1"/>
  <c r="B371" i="4"/>
  <c r="C371" i="4" s="1"/>
  <c r="B367" i="4"/>
  <c r="B363" i="4"/>
  <c r="B359" i="4"/>
  <c r="B355" i="4"/>
  <c r="B351" i="4"/>
  <c r="B347" i="4"/>
  <c r="C347" i="4" s="1"/>
  <c r="D347" i="4" s="1"/>
  <c r="B343" i="4"/>
  <c r="C343" i="4" s="1"/>
  <c r="D343" i="4" s="1"/>
  <c r="B339" i="4"/>
  <c r="B335" i="4"/>
  <c r="B331" i="4"/>
  <c r="B327" i="4"/>
  <c r="C327" i="4" s="1"/>
  <c r="D327" i="4" s="1"/>
  <c r="B323" i="4"/>
  <c r="C323" i="4" s="1"/>
  <c r="B319" i="4"/>
  <c r="B315" i="4"/>
  <c r="B311" i="4"/>
  <c r="B695" i="4"/>
  <c r="B683" i="4"/>
  <c r="B671" i="4"/>
  <c r="C671" i="4" s="1"/>
  <c r="B659" i="4"/>
  <c r="C659" i="4" s="1"/>
  <c r="B647" i="4"/>
  <c r="B635" i="4"/>
  <c r="B623" i="4"/>
  <c r="B611" i="4"/>
  <c r="C611" i="4" s="1"/>
  <c r="B601" i="4"/>
  <c r="C601" i="4" s="1"/>
  <c r="B493" i="4"/>
  <c r="C493" i="4" s="1"/>
  <c r="D493" i="4" s="1"/>
  <c r="B477" i="4"/>
  <c r="B461" i="4"/>
  <c r="B444" i="4"/>
  <c r="B437" i="4"/>
  <c r="B428" i="4"/>
  <c r="C428" i="4" s="1"/>
  <c r="D428" i="4" s="1"/>
  <c r="B424" i="4"/>
  <c r="C424" i="4" s="1"/>
  <c r="D424" i="4" s="1"/>
  <c r="B496" i="4"/>
  <c r="B480" i="4"/>
  <c r="B464" i="4"/>
  <c r="B446" i="4"/>
  <c r="C446" i="4" s="1"/>
  <c r="D446" i="4" s="1"/>
  <c r="B430" i="4"/>
  <c r="B420" i="4"/>
  <c r="B416" i="4"/>
  <c r="B412" i="4"/>
  <c r="B408" i="4"/>
  <c r="B404" i="4"/>
  <c r="B400" i="4"/>
  <c r="C400" i="4" s="1"/>
  <c r="D400" i="4" s="1"/>
  <c r="B396" i="4"/>
  <c r="C396" i="4" s="1"/>
  <c r="D396" i="4" s="1"/>
  <c r="B392" i="4"/>
  <c r="B388" i="4"/>
  <c r="B384" i="4"/>
  <c r="B380" i="4"/>
  <c r="C380" i="4" s="1"/>
  <c r="D380" i="4" s="1"/>
  <c r="B376" i="4"/>
  <c r="B372" i="4"/>
  <c r="B368" i="4"/>
  <c r="B364" i="4"/>
  <c r="B360" i="4"/>
  <c r="B356" i="4"/>
  <c r="B352" i="4"/>
  <c r="C352" i="4" s="1"/>
  <c r="D352" i="4" s="1"/>
  <c r="B348" i="4"/>
  <c r="C348" i="4" s="1"/>
  <c r="D348" i="4" s="1"/>
  <c r="B344" i="4"/>
  <c r="B340" i="4"/>
  <c r="B336" i="4"/>
  <c r="B332" i="4"/>
  <c r="C332" i="4" s="1"/>
  <c r="D332" i="4" s="1"/>
  <c r="B328" i="4"/>
  <c r="B324" i="4"/>
  <c r="B320" i="4"/>
  <c r="B316" i="4"/>
  <c r="B312" i="4"/>
  <c r="B308" i="4"/>
  <c r="B304" i="4"/>
  <c r="C304" i="4" s="1"/>
  <c r="D304" i="4" s="1"/>
  <c r="B300" i="4"/>
  <c r="C300" i="4" s="1"/>
  <c r="D300" i="4" s="1"/>
  <c r="B296" i="4"/>
  <c r="B292" i="4"/>
  <c r="B288" i="4"/>
  <c r="B284" i="4"/>
  <c r="C284" i="4" s="1"/>
  <c r="D284" i="4" s="1"/>
  <c r="B667" i="4"/>
  <c r="B532" i="4"/>
  <c r="B457" i="4"/>
  <c r="B281" i="4"/>
  <c r="B277" i="4"/>
  <c r="B233" i="4"/>
  <c r="B225" i="4"/>
  <c r="C225" i="4" s="1"/>
  <c r="D225" i="4" s="1"/>
  <c r="B217" i="4"/>
  <c r="C217" i="4" s="1"/>
  <c r="D217" i="4" s="1"/>
  <c r="B607" i="4"/>
  <c r="B512" i="4"/>
  <c r="B502" i="4"/>
  <c r="B449" i="4"/>
  <c r="C449" i="4" s="1"/>
  <c r="D449" i="4" s="1"/>
  <c r="B422" i="4"/>
  <c r="B409" i="4"/>
  <c r="B393" i="4"/>
  <c r="B377" i="4"/>
  <c r="B361" i="4"/>
  <c r="B345" i="4"/>
  <c r="B329" i="4"/>
  <c r="B273" i="4"/>
  <c r="C273" i="4" s="1"/>
  <c r="D273" i="4" s="1"/>
  <c r="B271" i="4"/>
  <c r="B264" i="4"/>
  <c r="B257" i="4"/>
  <c r="B255" i="4"/>
  <c r="B248" i="4"/>
  <c r="B241" i="4"/>
  <c r="C241" i="4" s="1"/>
  <c r="D241" i="4" s="1"/>
  <c r="B236" i="4"/>
  <c r="B228" i="4"/>
  <c r="B220" i="4"/>
  <c r="B691" i="4"/>
  <c r="B540" i="4"/>
  <c r="C540" i="4" s="1"/>
  <c r="D540" i="4" s="1"/>
  <c r="B486" i="4"/>
  <c r="C486" i="4" s="1"/>
  <c r="D486" i="4" s="1"/>
  <c r="B432" i="4"/>
  <c r="B313" i="4"/>
  <c r="B303" i="4"/>
  <c r="B301" i="4"/>
  <c r="C301" i="4" s="1"/>
  <c r="D301" i="4" s="1"/>
  <c r="B287" i="4"/>
  <c r="B285" i="4"/>
  <c r="B239" i="4"/>
  <c r="B231" i="4"/>
  <c r="B631" i="4"/>
  <c r="B520" i="4"/>
  <c r="B470" i="4"/>
  <c r="C470" i="4" s="1"/>
  <c r="D470" i="4" s="1"/>
  <c r="B585" i="4"/>
  <c r="C585" i="4" s="1"/>
  <c r="B548" i="4"/>
  <c r="B454" i="4"/>
  <c r="B448" i="4"/>
  <c r="B405" i="4"/>
  <c r="C405" i="4" s="1"/>
  <c r="D405" i="4" s="1"/>
  <c r="B389" i="4"/>
  <c r="B373" i="4"/>
  <c r="B357" i="4"/>
  <c r="B341" i="4"/>
  <c r="B325" i="4"/>
  <c r="B269" i="4"/>
  <c r="B267" i="4"/>
  <c r="C267" i="4" s="1"/>
  <c r="D267" i="4" s="1"/>
  <c r="B260" i="4"/>
  <c r="C260" i="4" s="1"/>
  <c r="D260" i="4" s="1"/>
  <c r="B253" i="4"/>
  <c r="B251" i="4"/>
  <c r="B244" i="4"/>
  <c r="B655" i="4"/>
  <c r="C655" i="4" s="1"/>
  <c r="B528" i="4"/>
  <c r="B421" i="4"/>
  <c r="B307" i="4"/>
  <c r="B305" i="4"/>
  <c r="B291" i="4"/>
  <c r="B289" i="4"/>
  <c r="B280" i="4"/>
  <c r="C280" i="4" s="1"/>
  <c r="D280" i="4" s="1"/>
  <c r="B276" i="4"/>
  <c r="C276" i="4" s="1"/>
  <c r="D276" i="4" s="1"/>
  <c r="B599" i="4"/>
  <c r="B566" i="4"/>
  <c r="B556" i="4"/>
  <c r="B508" i="4"/>
  <c r="C508" i="4" s="1"/>
  <c r="D508" i="4" s="1"/>
  <c r="B492" i="4"/>
  <c r="B441" i="4"/>
  <c r="C441" i="4" s="1"/>
  <c r="D441" i="4" s="1"/>
  <c r="B705" i="4"/>
  <c r="B679" i="4"/>
  <c r="B536" i="4"/>
  <c r="B506" i="4"/>
  <c r="B476" i="4"/>
  <c r="C476" i="4" s="1"/>
  <c r="D476" i="4" s="1"/>
  <c r="B425" i="4"/>
  <c r="C425" i="4" s="1"/>
  <c r="D425" i="4" s="1"/>
  <c r="B417" i="4"/>
  <c r="B401" i="4"/>
  <c r="B385" i="4"/>
  <c r="B369" i="4"/>
  <c r="C369" i="4" s="1"/>
  <c r="D369" i="4" s="1"/>
  <c r="B353" i="4"/>
  <c r="B337" i="4"/>
  <c r="B321" i="4"/>
  <c r="B272" i="4"/>
  <c r="B265" i="4"/>
  <c r="B263" i="4"/>
  <c r="B256" i="4"/>
  <c r="C256" i="4" s="1"/>
  <c r="D256" i="4" s="1"/>
  <c r="B222" i="4"/>
  <c r="C222" i="4" s="1"/>
  <c r="D222" i="4" s="1"/>
  <c r="B111" i="4"/>
  <c r="B863" i="4"/>
  <c r="B498" i="4"/>
  <c r="B474" i="4"/>
  <c r="C474" i="4" s="1"/>
  <c r="D474" i="4" s="1"/>
  <c r="B226" i="4"/>
  <c r="B206" i="4"/>
  <c r="B202" i="4"/>
  <c r="B198" i="4"/>
  <c r="B194" i="4"/>
  <c r="B190" i="4"/>
  <c r="B186" i="4"/>
  <c r="C186" i="4" s="1"/>
  <c r="D186" i="4" s="1"/>
  <c r="B182" i="4"/>
  <c r="C182" i="4" s="1"/>
  <c r="D182" i="4" s="1"/>
  <c r="B178" i="4"/>
  <c r="B174" i="4"/>
  <c r="B170" i="4"/>
  <c r="B166" i="4"/>
  <c r="C166" i="4" s="1"/>
  <c r="D166" i="4" s="1"/>
  <c r="B162" i="4"/>
  <c r="B158" i="4"/>
  <c r="B154" i="4"/>
  <c r="B150" i="4"/>
  <c r="B146" i="4"/>
  <c r="B142" i="4"/>
  <c r="B138" i="4"/>
  <c r="C138" i="4" s="1"/>
  <c r="D138" i="4" s="1"/>
  <c r="B134" i="4"/>
  <c r="C134" i="4" s="1"/>
  <c r="D134" i="4" s="1"/>
  <c r="B130" i="4"/>
  <c r="B126" i="4"/>
  <c r="B122" i="4"/>
  <c r="B118" i="4"/>
  <c r="C118" i="4" s="1"/>
  <c r="D118" i="4" s="1"/>
  <c r="B112" i="4"/>
  <c r="B524" i="4"/>
  <c r="C524" i="4" s="1"/>
  <c r="D524" i="4" s="1"/>
  <c r="B243" i="4"/>
  <c r="B214" i="4"/>
  <c r="B209" i="4"/>
  <c r="B113" i="4"/>
  <c r="B552" i="4"/>
  <c r="C552" i="4" s="1"/>
  <c r="D552" i="4" s="1"/>
  <c r="B473" i="4"/>
  <c r="C473" i="4" s="1"/>
  <c r="D473" i="4" s="1"/>
  <c r="B434" i="4"/>
  <c r="B297" i="4"/>
  <c r="B240" i="4"/>
  <c r="B238" i="4"/>
  <c r="B219" i="4"/>
  <c r="B212" i="4"/>
  <c r="B114" i="4"/>
  <c r="B516" i="4"/>
  <c r="B490" i="4"/>
  <c r="B413" i="4"/>
  <c r="B235" i="4"/>
  <c r="C235" i="4" s="1"/>
  <c r="D235" i="4" s="1"/>
  <c r="B223" i="4"/>
  <c r="C223" i="4" s="1"/>
  <c r="D223" i="4" s="1"/>
  <c r="B221" i="4"/>
  <c r="B207" i="4"/>
  <c r="B203" i="4"/>
  <c r="B199" i="4"/>
  <c r="C199" i="4" s="1"/>
  <c r="D199" i="4" s="1"/>
  <c r="B195" i="4"/>
  <c r="B191" i="4"/>
  <c r="B187" i="4"/>
  <c r="B183" i="4"/>
  <c r="B179" i="4"/>
  <c r="B175" i="4"/>
  <c r="B171" i="4"/>
  <c r="C171" i="4" s="1"/>
  <c r="D171" i="4" s="1"/>
  <c r="B167" i="4"/>
  <c r="C167" i="4" s="1"/>
  <c r="D167" i="4" s="1"/>
  <c r="B163" i="4"/>
  <c r="B159" i="4"/>
  <c r="B155" i="4"/>
  <c r="B151" i="4"/>
  <c r="C151" i="4" s="1"/>
  <c r="D151" i="4" s="1"/>
  <c r="B147" i="4"/>
  <c r="B143" i="4"/>
  <c r="B139" i="4"/>
  <c r="B135" i="4"/>
  <c r="B131" i="4"/>
  <c r="B127" i="4"/>
  <c r="B123" i="4"/>
  <c r="C123" i="4" s="1"/>
  <c r="D123" i="4" s="1"/>
  <c r="B119" i="4"/>
  <c r="C119" i="4" s="1"/>
  <c r="D119" i="4" s="1"/>
  <c r="B115" i="4"/>
  <c r="B103" i="4"/>
  <c r="B91" i="4"/>
  <c r="B79" i="4"/>
  <c r="C79" i="4" s="1"/>
  <c r="D79" i="4" s="1"/>
  <c r="B544" i="4"/>
  <c r="B397" i="4"/>
  <c r="B295" i="4"/>
  <c r="B259" i="4"/>
  <c r="B215" i="4"/>
  <c r="B643" i="4"/>
  <c r="B489" i="4"/>
  <c r="C489" i="4" s="1"/>
  <c r="D489" i="4" s="1"/>
  <c r="B381" i="4"/>
  <c r="C381" i="4" s="1"/>
  <c r="D381" i="4" s="1"/>
  <c r="B245" i="4"/>
  <c r="B237" i="4"/>
  <c r="B574" i="4"/>
  <c r="B466" i="4"/>
  <c r="C466" i="4" s="1"/>
  <c r="D466" i="4" s="1"/>
  <c r="B365" i="4"/>
  <c r="B247" i="4"/>
  <c r="C247" i="4" s="1"/>
  <c r="B232" i="4"/>
  <c r="B230" i="4"/>
  <c r="B210" i="4"/>
  <c r="B204" i="4"/>
  <c r="B200" i="4"/>
  <c r="C200" i="4" s="1"/>
  <c r="D200" i="4" s="1"/>
  <c r="B196" i="4"/>
  <c r="C196" i="4" s="1"/>
  <c r="D196" i="4" s="1"/>
  <c r="B192" i="4"/>
  <c r="B188" i="4"/>
  <c r="B184" i="4"/>
  <c r="B180" i="4"/>
  <c r="C180" i="4" s="1"/>
  <c r="D180" i="4" s="1"/>
  <c r="B176" i="4"/>
  <c r="B172" i="4"/>
  <c r="B168" i="4"/>
  <c r="B164" i="4"/>
  <c r="B160" i="4"/>
  <c r="B156" i="4"/>
  <c r="B152" i="4"/>
  <c r="C152" i="4" s="1"/>
  <c r="D152" i="4" s="1"/>
  <c r="B148" i="4"/>
  <c r="C148" i="4" s="1"/>
  <c r="D148" i="4" s="1"/>
  <c r="B144" i="4"/>
  <c r="B140" i="4"/>
  <c r="B136" i="4"/>
  <c r="B132" i="4"/>
  <c r="B128" i="4"/>
  <c r="B124" i="4"/>
  <c r="B120" i="4"/>
  <c r="B116" i="4"/>
  <c r="B106" i="4"/>
  <c r="B619" i="4"/>
  <c r="B460" i="4"/>
  <c r="C460" i="4" s="1"/>
  <c r="D460" i="4" s="1"/>
  <c r="B349" i="4"/>
  <c r="C349" i="4" s="1"/>
  <c r="D349" i="4" s="1"/>
  <c r="B227" i="4"/>
  <c r="B213" i="4"/>
  <c r="B562" i="4"/>
  <c r="B505" i="4"/>
  <c r="B333" i="4"/>
  <c r="B279" i="4"/>
  <c r="B275" i="4"/>
  <c r="B268" i="4"/>
  <c r="B234" i="4"/>
  <c r="B208" i="4"/>
  <c r="B482" i="4"/>
  <c r="C482" i="4" s="1"/>
  <c r="D482" i="4" s="1"/>
  <c r="B458" i="4"/>
  <c r="C458" i="4" s="1"/>
  <c r="D458" i="4" s="1"/>
  <c r="B426" i="4"/>
  <c r="B317" i="4"/>
  <c r="B299" i="4"/>
  <c r="B293" i="4"/>
  <c r="B283" i="4"/>
  <c r="B261" i="4"/>
  <c r="B252" i="4"/>
  <c r="B229" i="4"/>
  <c r="B218" i="4"/>
  <c r="B211" i="4"/>
  <c r="B205" i="4"/>
  <c r="C205" i="4" s="1"/>
  <c r="D205" i="4" s="1"/>
  <c r="B201" i="4"/>
  <c r="C201" i="4" s="1"/>
  <c r="D201" i="4" s="1"/>
  <c r="B197" i="4"/>
  <c r="B193" i="4"/>
  <c r="B189" i="4"/>
  <c r="B185" i="4"/>
  <c r="B181" i="4"/>
  <c r="B177" i="4"/>
  <c r="B173" i="4"/>
  <c r="C173" i="4" s="1"/>
  <c r="D173" i="4" s="1"/>
  <c r="B309" i="4"/>
  <c r="B249" i="4"/>
  <c r="B224" i="4"/>
  <c r="B216" i="4"/>
  <c r="C216" i="4" s="1"/>
  <c r="D216" i="4" s="1"/>
  <c r="B109" i="4"/>
  <c r="C109" i="4" s="1"/>
  <c r="D109" i="4" s="1"/>
  <c r="B98" i="4"/>
  <c r="C98" i="4" s="1"/>
  <c r="D98" i="4" s="1"/>
  <c r="B92" i="4"/>
  <c r="B85" i="4"/>
  <c r="C85" i="4" s="1"/>
  <c r="B68" i="4"/>
  <c r="C68" i="4" s="1"/>
  <c r="D68" i="4" s="1"/>
  <c r="B56" i="4"/>
  <c r="C56" i="4" s="1"/>
  <c r="D56" i="4" s="1"/>
  <c r="B44" i="4"/>
  <c r="C44" i="4" s="1"/>
  <c r="D44" i="4" s="1"/>
  <c r="B32" i="4"/>
  <c r="C32" i="4" s="1"/>
  <c r="D32" i="4" s="1"/>
  <c r="B20" i="4"/>
  <c r="C20" i="4" s="1"/>
  <c r="D20" i="4" s="1"/>
  <c r="B105" i="4"/>
  <c r="B69" i="4"/>
  <c r="B57" i="4"/>
  <c r="C57" i="4" s="1"/>
  <c r="D57" i="4" s="1"/>
  <c r="B45" i="4"/>
  <c r="C45" i="4" s="1"/>
  <c r="D45" i="4" s="1"/>
  <c r="B33" i="4"/>
  <c r="B21" i="4"/>
  <c r="B169" i="4"/>
  <c r="B165" i="4"/>
  <c r="B161" i="4"/>
  <c r="B157" i="4"/>
  <c r="B153" i="4"/>
  <c r="B149" i="4"/>
  <c r="B145" i="4"/>
  <c r="B141" i="4"/>
  <c r="B137" i="4"/>
  <c r="B133" i="4"/>
  <c r="C133" i="4" s="1"/>
  <c r="D133" i="4" s="1"/>
  <c r="B129" i="4"/>
  <c r="B125" i="4"/>
  <c r="B121" i="4"/>
  <c r="B117" i="4"/>
  <c r="B99" i="4"/>
  <c r="B93" i="4"/>
  <c r="B86" i="4"/>
  <c r="B80" i="4"/>
  <c r="B70" i="4"/>
  <c r="B58" i="4"/>
  <c r="B46" i="4"/>
  <c r="C46" i="4" s="1"/>
  <c r="D46" i="4" s="1"/>
  <c r="B34" i="4"/>
  <c r="C34" i="4" s="1"/>
  <c r="D34" i="4" s="1"/>
  <c r="B22" i="4"/>
  <c r="B71" i="4"/>
  <c r="B59" i="4"/>
  <c r="B47" i="4"/>
  <c r="C47" i="4" s="1"/>
  <c r="D47" i="4" s="1"/>
  <c r="B35" i="4"/>
  <c r="B23" i="4"/>
  <c r="B110" i="4"/>
  <c r="C110" i="4" s="1"/>
  <c r="B100" i="4"/>
  <c r="B94" i="4"/>
  <c r="B87" i="4"/>
  <c r="B81" i="4"/>
  <c r="C81" i="4" s="1"/>
  <c r="D81" i="4" s="1"/>
  <c r="B72" i="4"/>
  <c r="C72" i="4" s="1"/>
  <c r="D72" i="4" s="1"/>
  <c r="B60" i="4"/>
  <c r="B48" i="4"/>
  <c r="B36" i="4"/>
  <c r="B24" i="4"/>
  <c r="B101" i="4"/>
  <c r="C101" i="4" s="1"/>
  <c r="B73" i="4"/>
  <c r="C73" i="4" s="1"/>
  <c r="D73" i="4" s="1"/>
  <c r="B61" i="4"/>
  <c r="B49" i="4"/>
  <c r="B37" i="4"/>
  <c r="B25" i="4"/>
  <c r="B107" i="4"/>
  <c r="C107" i="4" s="1"/>
  <c r="D107" i="4" s="1"/>
  <c r="B95" i="4"/>
  <c r="C95" i="4" s="1"/>
  <c r="D95" i="4" s="1"/>
  <c r="B88" i="4"/>
  <c r="B82" i="4"/>
  <c r="B74" i="4"/>
  <c r="B62" i="4"/>
  <c r="C62" i="4" s="1"/>
  <c r="D62" i="4" s="1"/>
  <c r="B50" i="4"/>
  <c r="C50" i="4" s="1"/>
  <c r="D50" i="4" s="1"/>
  <c r="B38" i="4"/>
  <c r="C38" i="4" s="1"/>
  <c r="B26" i="4"/>
  <c r="B77" i="4"/>
  <c r="B102" i="4"/>
  <c r="B89" i="4"/>
  <c r="B75" i="4"/>
  <c r="C75" i="4" s="1"/>
  <c r="D75" i="4" s="1"/>
  <c r="B63" i="4"/>
  <c r="C63" i="4" s="1"/>
  <c r="D63" i="4" s="1"/>
  <c r="B51" i="4"/>
  <c r="C51" i="4" s="1"/>
  <c r="D51" i="4" s="1"/>
  <c r="B39" i="4"/>
  <c r="B27" i="4"/>
  <c r="C27" i="4" s="1"/>
  <c r="B90" i="4"/>
  <c r="C90" i="4" s="1"/>
  <c r="D90" i="4" s="1"/>
  <c r="B65" i="4"/>
  <c r="C65" i="4" s="1"/>
  <c r="D65" i="4" s="1"/>
  <c r="B53" i="4"/>
  <c r="C53" i="4" s="1"/>
  <c r="D53" i="4" s="1"/>
  <c r="B29" i="4"/>
  <c r="C29" i="4" s="1"/>
  <c r="B96" i="4"/>
  <c r="B83" i="4"/>
  <c r="B76" i="4"/>
  <c r="C76" i="4" s="1"/>
  <c r="D76" i="4" s="1"/>
  <c r="B64" i="4"/>
  <c r="C64" i="4" s="1"/>
  <c r="D64" i="4" s="1"/>
  <c r="B52" i="4"/>
  <c r="C52" i="4" s="1"/>
  <c r="D52" i="4" s="1"/>
  <c r="B40" i="4"/>
  <c r="B28" i="4"/>
  <c r="B108" i="4"/>
  <c r="B41" i="4"/>
  <c r="C41" i="4" s="1"/>
  <c r="D41" i="4" s="1"/>
  <c r="B104" i="4"/>
  <c r="B97" i="4"/>
  <c r="C97" i="4" s="1"/>
  <c r="D97" i="4" s="1"/>
  <c r="B84" i="4"/>
  <c r="C84" i="4" s="1"/>
  <c r="B66" i="4"/>
  <c r="C66" i="4" s="1"/>
  <c r="B54" i="4"/>
  <c r="C54" i="4" s="1"/>
  <c r="B42" i="4"/>
  <c r="C42" i="4" s="1"/>
  <c r="D42" i="4" s="1"/>
  <c r="B30" i="4"/>
  <c r="C30" i="4" s="1"/>
  <c r="D30" i="4" s="1"/>
  <c r="B78" i="4"/>
  <c r="C78" i="4" s="1"/>
  <c r="D78" i="4" s="1"/>
  <c r="B67" i="4"/>
  <c r="C67" i="4" s="1"/>
  <c r="D67" i="4" s="1"/>
  <c r="B55" i="4"/>
  <c r="C55" i="4" s="1"/>
  <c r="D55" i="4" s="1"/>
  <c r="B43" i="4"/>
  <c r="C43" i="4" s="1"/>
  <c r="D43" i="4" s="1"/>
  <c r="B31" i="4"/>
  <c r="C31" i="4" s="1"/>
  <c r="D31" i="4" s="1"/>
  <c r="D85" i="4"/>
  <c r="C91" i="4"/>
  <c r="D91" i="4" s="1"/>
  <c r="F66" i="2"/>
  <c r="F68" i="2"/>
  <c r="F70" i="2"/>
  <c r="F72" i="2"/>
  <c r="F74" i="2"/>
  <c r="F76" i="2"/>
  <c r="F78" i="2"/>
  <c r="F80" i="2"/>
  <c r="F82" i="2"/>
  <c r="F84" i="2"/>
  <c r="F86" i="2"/>
  <c r="F88" i="2"/>
  <c r="F90" i="2"/>
  <c r="F92" i="2"/>
  <c r="F94" i="2"/>
  <c r="F96" i="2"/>
  <c r="F98" i="2"/>
  <c r="F20" i="4"/>
  <c r="J20" i="4" s="1"/>
  <c r="D54" i="4"/>
  <c r="D66" i="4"/>
  <c r="C77" i="4"/>
  <c r="D77" i="4" s="1"/>
  <c r="D84" i="4"/>
  <c r="C103" i="4"/>
  <c r="C108" i="4"/>
  <c r="C111" i="4"/>
  <c r="B13" i="4"/>
  <c r="C28" i="4"/>
  <c r="D28" i="4" s="1"/>
  <c r="D29" i="4"/>
  <c r="C40" i="4"/>
  <c r="C83" i="4"/>
  <c r="C96" i="4"/>
  <c r="D96" i="4" s="1"/>
  <c r="D103" i="4"/>
  <c r="D111" i="4"/>
  <c r="B65" i="2"/>
  <c r="B67" i="2"/>
  <c r="B69" i="2"/>
  <c r="B71" i="2"/>
  <c r="B73" i="2"/>
  <c r="B75" i="2"/>
  <c r="B77" i="2"/>
  <c r="B79" i="2"/>
  <c r="B81" i="2"/>
  <c r="B83" i="2"/>
  <c r="B85" i="2"/>
  <c r="B87" i="2"/>
  <c r="B89" i="2"/>
  <c r="B91" i="2"/>
  <c r="B93" i="2"/>
  <c r="B95" i="2"/>
  <c r="B97" i="2"/>
  <c r="C39" i="4"/>
  <c r="D39" i="4" s="1"/>
  <c r="D40" i="4"/>
  <c r="D83" i="4"/>
  <c r="C89" i="4"/>
  <c r="C102" i="4"/>
  <c r="D102" i="4" s="1"/>
  <c r="C65" i="2"/>
  <c r="C67" i="2"/>
  <c r="C69" i="2"/>
  <c r="C71" i="2"/>
  <c r="C73" i="2"/>
  <c r="C75" i="2"/>
  <c r="C77" i="2"/>
  <c r="C79" i="2"/>
  <c r="C81" i="2"/>
  <c r="C83" i="2"/>
  <c r="C85" i="2"/>
  <c r="C87" i="2"/>
  <c r="C89" i="2"/>
  <c r="C91" i="2"/>
  <c r="C93" i="2"/>
  <c r="C95" i="2"/>
  <c r="C97" i="2"/>
  <c r="C26" i="4"/>
  <c r="D26" i="4" s="1"/>
  <c r="D27" i="4"/>
  <c r="C74" i="4"/>
  <c r="C82" i="4"/>
  <c r="D82" i="4" s="1"/>
  <c r="C88" i="4"/>
  <c r="D89" i="4"/>
  <c r="D1337" i="4"/>
  <c r="D1333" i="4"/>
  <c r="D1329" i="4"/>
  <c r="D1325" i="4"/>
  <c r="D1321" i="4"/>
  <c r="D1317" i="4"/>
  <c r="D1313" i="4"/>
  <c r="D1309" i="4"/>
  <c r="D1305" i="4"/>
  <c r="D1301" i="4"/>
  <c r="D1338" i="4"/>
  <c r="D1334" i="4"/>
  <c r="D1330" i="4"/>
  <c r="D1326" i="4"/>
  <c r="D1322" i="4"/>
  <c r="D1318" i="4"/>
  <c r="D1314" i="4"/>
  <c r="D1310" i="4"/>
  <c r="D1306" i="4"/>
  <c r="D1302" i="4"/>
  <c r="D1298" i="4"/>
  <c r="D1294" i="4"/>
  <c r="D1290" i="4"/>
  <c r="D1286" i="4"/>
  <c r="D1282" i="4"/>
  <c r="D1278" i="4"/>
  <c r="D1274" i="4"/>
  <c r="D1270" i="4"/>
  <c r="D1266" i="4"/>
  <c r="D1262" i="4"/>
  <c r="D1258" i="4"/>
  <c r="D1254" i="4"/>
  <c r="D1250" i="4"/>
  <c r="D1246" i="4"/>
  <c r="D1242" i="4"/>
  <c r="D1238" i="4"/>
  <c r="D1234" i="4"/>
  <c r="D1230" i="4"/>
  <c r="D1339" i="4"/>
  <c r="D1335" i="4"/>
  <c r="D1331" i="4"/>
  <c r="D1327" i="4"/>
  <c r="D1323" i="4"/>
  <c r="D1319" i="4"/>
  <c r="D1315" i="4"/>
  <c r="D1311" i="4"/>
  <c r="D1307" i="4"/>
  <c r="D1303" i="4"/>
  <c r="D1299" i="4"/>
  <c r="D1297" i="4"/>
  <c r="D1295" i="4"/>
  <c r="D1285" i="4"/>
  <c r="D1277" i="4"/>
  <c r="D1269" i="4"/>
  <c r="D1261" i="4"/>
  <c r="D1253" i="4"/>
  <c r="D1293" i="4"/>
  <c r="D1288" i="4"/>
  <c r="D1280" i="4"/>
  <c r="D1272" i="4"/>
  <c r="D1264" i="4"/>
  <c r="D1291" i="4"/>
  <c r="D1283" i="4"/>
  <c r="D1275" i="4"/>
  <c r="D1267" i="4"/>
  <c r="D1259" i="4"/>
  <c r="D1281" i="4"/>
  <c r="D1265" i="4"/>
  <c r="D1256" i="4"/>
  <c r="D1225" i="4"/>
  <c r="D1217" i="4"/>
  <c r="D1209" i="4"/>
  <c r="D1201" i="4"/>
  <c r="D1284" i="4"/>
  <c r="D1268" i="4"/>
  <c r="D1236" i="4"/>
  <c r="D1232" i="4"/>
  <c r="D1220" i="4"/>
  <c r="D1212" i="4"/>
  <c r="D1204" i="4"/>
  <c r="D1198" i="4"/>
  <c r="D1194" i="4"/>
  <c r="D1190" i="4"/>
  <c r="D1186" i="4"/>
  <c r="D1182" i="4"/>
  <c r="D1178" i="4"/>
  <c r="D1174" i="4"/>
  <c r="D1170" i="4"/>
  <c r="D1166" i="4"/>
  <c r="D1162" i="4"/>
  <c r="D1158" i="4"/>
  <c r="D1154" i="4"/>
  <c r="D1287" i="4"/>
  <c r="D1271" i="4"/>
  <c r="D1251" i="4"/>
  <c r="D1223" i="4"/>
  <c r="D1215" i="4"/>
  <c r="D1207" i="4"/>
  <c r="D1336" i="4"/>
  <c r="D1332" i="4"/>
  <c r="D1328" i="4"/>
  <c r="D1324" i="4"/>
  <c r="D1320" i="4"/>
  <c r="D1316" i="4"/>
  <c r="D1312" i="4"/>
  <c r="D1308" i="4"/>
  <c r="D1304" i="4"/>
  <c r="D1300" i="4"/>
  <c r="D1228" i="4"/>
  <c r="D1226" i="4"/>
  <c r="D1218" i="4"/>
  <c r="D1210" i="4"/>
  <c r="D1202" i="4"/>
  <c r="D1296" i="4"/>
  <c r="D1249" i="4"/>
  <c r="D1247" i="4"/>
  <c r="D1245" i="4"/>
  <c r="D1243" i="4"/>
  <c r="D1199" i="4"/>
  <c r="D1195" i="4"/>
  <c r="D1191" i="4"/>
  <c r="D1187" i="4"/>
  <c r="D1183" i="4"/>
  <c r="D1179" i="4"/>
  <c r="D1175" i="4"/>
  <c r="D1171" i="4"/>
  <c r="D1167" i="4"/>
  <c r="D1163" i="4"/>
  <c r="D1289" i="4"/>
  <c r="D1273" i="4"/>
  <c r="D1241" i="4"/>
  <c r="D1239" i="4"/>
  <c r="D1237" i="4"/>
  <c r="D1235" i="4"/>
  <c r="D1221" i="4"/>
  <c r="D1213" i="4"/>
  <c r="D1205" i="4"/>
  <c r="D1292" i="4"/>
  <c r="D1276" i="4"/>
  <c r="D1260" i="4"/>
  <c r="D1255" i="4"/>
  <c r="D1224" i="4"/>
  <c r="D1216" i="4"/>
  <c r="D1208" i="4"/>
  <c r="D1200" i="4"/>
  <c r="D1196" i="4"/>
  <c r="D1192" i="4"/>
  <c r="D1188" i="4"/>
  <c r="D1184" i="4"/>
  <c r="D1180" i="4"/>
  <c r="D1176" i="4"/>
  <c r="D1172" i="4"/>
  <c r="D1168" i="4"/>
  <c r="D1279" i="4"/>
  <c r="D1263" i="4"/>
  <c r="D1233" i="4"/>
  <c r="D1231" i="4"/>
  <c r="D1229" i="4"/>
  <c r="D1227" i="4"/>
  <c r="D1219" i="4"/>
  <c r="D1211" i="4"/>
  <c r="D1203" i="4"/>
  <c r="D1185" i="4"/>
  <c r="D1214" i="4"/>
  <c r="D1164" i="4"/>
  <c r="D1252" i="4"/>
  <c r="D1148" i="4"/>
  <c r="D1144" i="4"/>
  <c r="D1140" i="4"/>
  <c r="D1136" i="4"/>
  <c r="D1132" i="4"/>
  <c r="D1128" i="4"/>
  <c r="D1124" i="4"/>
  <c r="D1120" i="4"/>
  <c r="D1116" i="4"/>
  <c r="D1112" i="4"/>
  <c r="D1108" i="4"/>
  <c r="D1104" i="4"/>
  <c r="D1100" i="4"/>
  <c r="D1096" i="4"/>
  <c r="D1092" i="4"/>
  <c r="D1088" i="4"/>
  <c r="D1084" i="4"/>
  <c r="D1080" i="4"/>
  <c r="D1076" i="4"/>
  <c r="D1072" i="4"/>
  <c r="D1068" i="4"/>
  <c r="D1064" i="4"/>
  <c r="D1060" i="4"/>
  <c r="D1056" i="4"/>
  <c r="D1052" i="4"/>
  <c r="D1048" i="4"/>
  <c r="D1044" i="4"/>
  <c r="D1040" i="4"/>
  <c r="D1036" i="4"/>
  <c r="D1032" i="4"/>
  <c r="D1028" i="4"/>
  <c r="D1240" i="4"/>
  <c r="D1181" i="4"/>
  <c r="D1169" i="4"/>
  <c r="D1159" i="4"/>
  <c r="D1152" i="4"/>
  <c r="D1177" i="4"/>
  <c r="D1161" i="4"/>
  <c r="D1244" i="4"/>
  <c r="D1153" i="4"/>
  <c r="D1150" i="4"/>
  <c r="D1146" i="4"/>
  <c r="D1142" i="4"/>
  <c r="D1138" i="4"/>
  <c r="D1134" i="4"/>
  <c r="D1130" i="4"/>
  <c r="D1126" i="4"/>
  <c r="D1122" i="4"/>
  <c r="D1118" i="4"/>
  <c r="D1114" i="4"/>
  <c r="D1110" i="4"/>
  <c r="D1106" i="4"/>
  <c r="D1102" i="4"/>
  <c r="D1098" i="4"/>
  <c r="D1094" i="4"/>
  <c r="D1090" i="4"/>
  <c r="D1248" i="4"/>
  <c r="D1206" i="4"/>
  <c r="D1173" i="4"/>
  <c r="D1165" i="4"/>
  <c r="D1155" i="4"/>
  <c r="D1083" i="4"/>
  <c r="D1079" i="4"/>
  <c r="D1075" i="4"/>
  <c r="D1071" i="4"/>
  <c r="D1067" i="4"/>
  <c r="D1063" i="4"/>
  <c r="D1059" i="4"/>
  <c r="D1055" i="4"/>
  <c r="D1051" i="4"/>
  <c r="D1047" i="4"/>
  <c r="D1043" i="4"/>
  <c r="D1039" i="4"/>
  <c r="D1035" i="4"/>
  <c r="D1031" i="4"/>
  <c r="D1027" i="4"/>
  <c r="D1016" i="4"/>
  <c r="D1006" i="4"/>
  <c r="D1087" i="4"/>
  <c r="D1009" i="4"/>
  <c r="D1197" i="4"/>
  <c r="D1160" i="4"/>
  <c r="D1023" i="4"/>
  <c r="D1021" i="4"/>
  <c r="D1014" i="4"/>
  <c r="D1004" i="4"/>
  <c r="D1001" i="4"/>
  <c r="D997" i="4"/>
  <c r="D993" i="4"/>
  <c r="D989" i="4"/>
  <c r="D985" i="4"/>
  <c r="D981" i="4"/>
  <c r="D977" i="4"/>
  <c r="D973" i="4"/>
  <c r="D969" i="4"/>
  <c r="D965" i="4"/>
  <c r="D961" i="4"/>
  <c r="D957" i="4"/>
  <c r="D953" i="4"/>
  <c r="D1193" i="4"/>
  <c r="D1024" i="4"/>
  <c r="D1010" i="4"/>
  <c r="D1002" i="4"/>
  <c r="D1005" i="4"/>
  <c r="D1022" i="4"/>
  <c r="D1015" i="4"/>
  <c r="D1013" i="4"/>
  <c r="D1008" i="4"/>
  <c r="D999" i="4"/>
  <c r="D995" i="4"/>
  <c r="D991" i="4"/>
  <c r="D987" i="4"/>
  <c r="D1149" i="4"/>
  <c r="D1137" i="4"/>
  <c r="D1125" i="4"/>
  <c r="D1113" i="4"/>
  <c r="D1101" i="4"/>
  <c r="D1074" i="4"/>
  <c r="D1069" i="4"/>
  <c r="D1050" i="4"/>
  <c r="D1045" i="4"/>
  <c r="D1026" i="4"/>
  <c r="D980" i="4"/>
  <c r="D978" i="4"/>
  <c r="D971" i="4"/>
  <c r="D964" i="4"/>
  <c r="D962" i="4"/>
  <c r="D955" i="4"/>
  <c r="D950" i="4"/>
  <c r="D1089" i="4"/>
  <c r="D1017" i="4"/>
  <c r="D992" i="4"/>
  <c r="D947" i="4"/>
  <c r="D934" i="4"/>
  <c r="D930" i="4"/>
  <c r="D926" i="4"/>
  <c r="D922" i="4"/>
  <c r="D918" i="4"/>
  <c r="D914" i="4"/>
  <c r="D910" i="4"/>
  <c r="D906" i="4"/>
  <c r="D902" i="4"/>
  <c r="D898" i="4"/>
  <c r="D894" i="4"/>
  <c r="D890" i="4"/>
  <c r="D886" i="4"/>
  <c r="D882" i="4"/>
  <c r="D878" i="4"/>
  <c r="D874" i="4"/>
  <c r="D870" i="4"/>
  <c r="D866" i="4"/>
  <c r="D862" i="4"/>
  <c r="D858" i="4"/>
  <c r="D854" i="4"/>
  <c r="D850" i="4"/>
  <c r="D846" i="4"/>
  <c r="D1189" i="4"/>
  <c r="D1078" i="4"/>
  <c r="D1073" i="4"/>
  <c r="D1054" i="4"/>
  <c r="D1049" i="4"/>
  <c r="D1030" i="4"/>
  <c r="D994" i="4"/>
  <c r="D944" i="4"/>
  <c r="D941" i="4"/>
  <c r="D1147" i="4"/>
  <c r="D1135" i="4"/>
  <c r="D1123" i="4"/>
  <c r="D1111" i="4"/>
  <c r="D1099" i="4"/>
  <c r="D1025" i="4"/>
  <c r="D1012" i="4"/>
  <c r="D983" i="4"/>
  <c r="D976" i="4"/>
  <c r="D974" i="4"/>
  <c r="D967" i="4"/>
  <c r="D960" i="4"/>
  <c r="D958" i="4"/>
  <c r="D938" i="4"/>
  <c r="D1222" i="4"/>
  <c r="D1145" i="4"/>
  <c r="D1133" i="4"/>
  <c r="D1121" i="4"/>
  <c r="D1109" i="4"/>
  <c r="D1097" i="4"/>
  <c r="D1082" i="4"/>
  <c r="D1077" i="4"/>
  <c r="D1058" i="4"/>
  <c r="D1053" i="4"/>
  <c r="D1034" i="4"/>
  <c r="D1029" i="4"/>
  <c r="D1020" i="4"/>
  <c r="D951" i="4"/>
  <c r="D1156" i="4"/>
  <c r="D1086" i="4"/>
  <c r="D1081" i="4"/>
  <c r="D1062" i="4"/>
  <c r="D1057" i="4"/>
  <c r="D1038" i="4"/>
  <c r="D1033" i="4"/>
  <c r="D979" i="4"/>
  <c r="D972" i="4"/>
  <c r="D970" i="4"/>
  <c r="D963" i="4"/>
  <c r="D956" i="4"/>
  <c r="D954" i="4"/>
  <c r="D942" i="4"/>
  <c r="D1143" i="4"/>
  <c r="D1131" i="4"/>
  <c r="D1119" i="4"/>
  <c r="D1107" i="4"/>
  <c r="D1095" i="4"/>
  <c r="D1011" i="4"/>
  <c r="D939" i="4"/>
  <c r="D932" i="4"/>
  <c r="D928" i="4"/>
  <c r="D924" i="4"/>
  <c r="D920" i="4"/>
  <c r="D1257" i="4"/>
  <c r="D1141" i="4"/>
  <c r="D1129" i="4"/>
  <c r="D1117" i="4"/>
  <c r="D1105" i="4"/>
  <c r="D1093" i="4"/>
  <c r="D1085" i="4"/>
  <c r="D1066" i="4"/>
  <c r="D1061" i="4"/>
  <c r="D1042" i="4"/>
  <c r="D1037" i="4"/>
  <c r="D1019" i="4"/>
  <c r="D1007" i="4"/>
  <c r="D998" i="4"/>
  <c r="D986" i="4"/>
  <c r="D949" i="4"/>
  <c r="D936" i="4"/>
  <c r="D1157" i="4"/>
  <c r="D996" i="4"/>
  <c r="D931" i="4"/>
  <c r="D848" i="4"/>
  <c r="D842" i="4"/>
  <c r="D839" i="4"/>
  <c r="D826" i="4"/>
  <c r="D823" i="4"/>
  <c r="D982" i="4"/>
  <c r="D966" i="4"/>
  <c r="D946" i="4"/>
  <c r="D836" i="4"/>
  <c r="D820" i="4"/>
  <c r="D1070" i="4"/>
  <c r="D1041" i="4"/>
  <c r="D988" i="4"/>
  <c r="D921" i="4"/>
  <c r="D913" i="4"/>
  <c r="D853" i="4"/>
  <c r="D851" i="4"/>
  <c r="D833" i="4"/>
  <c r="D817" i="4"/>
  <c r="D813" i="4"/>
  <c r="D809" i="4"/>
  <c r="D805" i="4"/>
  <c r="D801" i="4"/>
  <c r="D797" i="4"/>
  <c r="D793" i="4"/>
  <c r="D789" i="4"/>
  <c r="D785" i="4"/>
  <c r="D781" i="4"/>
  <c r="D777" i="4"/>
  <c r="D773" i="4"/>
  <c r="D769" i="4"/>
  <c r="D765" i="4"/>
  <c r="D761" i="4"/>
  <c r="D757" i="4"/>
  <c r="D753" i="4"/>
  <c r="D749" i="4"/>
  <c r="D745" i="4"/>
  <c r="D741" i="4"/>
  <c r="D737" i="4"/>
  <c r="D733" i="4"/>
  <c r="D729" i="4"/>
  <c r="D725" i="4"/>
  <c r="D721" i="4"/>
  <c r="D717" i="4"/>
  <c r="D713" i="4"/>
  <c r="D709" i="4"/>
  <c r="D705" i="4"/>
  <c r="D1151" i="4"/>
  <c r="D1115" i="4"/>
  <c r="D1003" i="4"/>
  <c r="D937" i="4"/>
  <c r="D927" i="4"/>
  <c r="D915" i="4"/>
  <c r="D843" i="4"/>
  <c r="D830" i="4"/>
  <c r="D827" i="4"/>
  <c r="D945" i="4"/>
  <c r="D908" i="4"/>
  <c r="D904" i="4"/>
  <c r="D900" i="4"/>
  <c r="D896" i="4"/>
  <c r="D892" i="4"/>
  <c r="D888" i="4"/>
  <c r="D884" i="4"/>
  <c r="D880" i="4"/>
  <c r="D876" i="4"/>
  <c r="D872" i="4"/>
  <c r="D868" i="4"/>
  <c r="D864" i="4"/>
  <c r="D860" i="4"/>
  <c r="D840" i="4"/>
  <c r="D824" i="4"/>
  <c r="D1065" i="4"/>
  <c r="D923" i="4"/>
  <c r="D912" i="4"/>
  <c r="D834" i="4"/>
  <c r="D831" i="4"/>
  <c r="D818" i="4"/>
  <c r="D1139" i="4"/>
  <c r="D1103" i="4"/>
  <c r="D1000" i="4"/>
  <c r="D940" i="4"/>
  <c r="D917" i="4"/>
  <c r="D847" i="4"/>
  <c r="D844" i="4"/>
  <c r="D828" i="4"/>
  <c r="D948" i="4"/>
  <c r="D929" i="4"/>
  <c r="D852" i="4"/>
  <c r="D841" i="4"/>
  <c r="D825" i="4"/>
  <c r="D815" i="4"/>
  <c r="D811" i="4"/>
  <c r="D807" i="4"/>
  <c r="D803" i="4"/>
  <c r="D799" i="4"/>
  <c r="D795" i="4"/>
  <c r="D791" i="4"/>
  <c r="D787" i="4"/>
  <c r="D783" i="4"/>
  <c r="D779" i="4"/>
  <c r="D775" i="4"/>
  <c r="D771" i="4"/>
  <c r="D767" i="4"/>
  <c r="D763" i="4"/>
  <c r="D759" i="4"/>
  <c r="D755" i="4"/>
  <c r="D751" i="4"/>
  <c r="D747" i="4"/>
  <c r="D743" i="4"/>
  <c r="D739" i="4"/>
  <c r="D735" i="4"/>
  <c r="D731" i="4"/>
  <c r="D727" i="4"/>
  <c r="D723" i="4"/>
  <c r="D719" i="4"/>
  <c r="D856" i="4"/>
  <c r="D837" i="4"/>
  <c r="D935" i="4"/>
  <c r="D903" i="4"/>
  <c r="D891" i="4"/>
  <c r="D879" i="4"/>
  <c r="D867" i="4"/>
  <c r="D819" i="4"/>
  <c r="D714" i="4"/>
  <c r="D712" i="4"/>
  <c r="D708" i="4"/>
  <c r="D706" i="4"/>
  <c r="D832" i="4"/>
  <c r="D744" i="4"/>
  <c r="D701" i="4"/>
  <c r="D697" i="4"/>
  <c r="D693" i="4"/>
  <c r="D689" i="4"/>
  <c r="D685" i="4"/>
  <c r="D681" i="4"/>
  <c r="D677" i="4"/>
  <c r="D673" i="4"/>
  <c r="D669" i="4"/>
  <c r="D665" i="4"/>
  <c r="D661" i="4"/>
  <c r="D657" i="4"/>
  <c r="D653" i="4"/>
  <c r="D649" i="4"/>
  <c r="D645" i="4"/>
  <c r="D641" i="4"/>
  <c r="D637" i="4"/>
  <c r="D633" i="4"/>
  <c r="D629" i="4"/>
  <c r="D625" i="4"/>
  <c r="D621" i="4"/>
  <c r="D617" i="4"/>
  <c r="D613" i="4"/>
  <c r="D609" i="4"/>
  <c r="D605" i="4"/>
  <c r="D601" i="4"/>
  <c r="D597" i="4"/>
  <c r="D593" i="4"/>
  <c r="D589" i="4"/>
  <c r="D585" i="4"/>
  <c r="D581" i="4"/>
  <c r="D577" i="4"/>
  <c r="D573" i="4"/>
  <c r="D569" i="4"/>
  <c r="D565" i="4"/>
  <c r="D561" i="4"/>
  <c r="D925" i="4"/>
  <c r="D916" i="4"/>
  <c r="D909" i="4"/>
  <c r="D897" i="4"/>
  <c r="D885" i="4"/>
  <c r="D873" i="4"/>
  <c r="D861" i="4"/>
  <c r="D855" i="4"/>
  <c r="D845" i="4"/>
  <c r="D732" i="4"/>
  <c r="D724" i="4"/>
  <c r="D975" i="4"/>
  <c r="D959" i="4"/>
  <c r="D933" i="4"/>
  <c r="D849" i="4"/>
  <c r="D814" i="4"/>
  <c r="D810" i="4"/>
  <c r="D806" i="4"/>
  <c r="D802" i="4"/>
  <c r="D798" i="4"/>
  <c r="D794" i="4"/>
  <c r="D790" i="4"/>
  <c r="D786" i="4"/>
  <c r="D782" i="4"/>
  <c r="D778" i="4"/>
  <c r="D774" i="4"/>
  <c r="D770" i="4"/>
  <c r="D766" i="4"/>
  <c r="D762" i="4"/>
  <c r="D758" i="4"/>
  <c r="D754" i="4"/>
  <c r="D750" i="4"/>
  <c r="D716" i="4"/>
  <c r="D704" i="4"/>
  <c r="D943" i="4"/>
  <c r="D711" i="4"/>
  <c r="D1127" i="4"/>
  <c r="D1018" i="4"/>
  <c r="D990" i="4"/>
  <c r="D901" i="4"/>
  <c r="D889" i="4"/>
  <c r="D877" i="4"/>
  <c r="D865" i="4"/>
  <c r="D707" i="4"/>
  <c r="D821" i="4"/>
  <c r="D742" i="4"/>
  <c r="D715" i="4"/>
  <c r="D699" i="4"/>
  <c r="D695" i="4"/>
  <c r="D691" i="4"/>
  <c r="D687" i="4"/>
  <c r="D683" i="4"/>
  <c r="D679" i="4"/>
  <c r="D675" i="4"/>
  <c r="D671" i="4"/>
  <c r="D667" i="4"/>
  <c r="D663" i="4"/>
  <c r="D659" i="4"/>
  <c r="D655" i="4"/>
  <c r="D651" i="4"/>
  <c r="D647" i="4"/>
  <c r="D643" i="4"/>
  <c r="D639" i="4"/>
  <c r="D635" i="4"/>
  <c r="D631" i="4"/>
  <c r="D627" i="4"/>
  <c r="D623" i="4"/>
  <c r="D619" i="4"/>
  <c r="D615" i="4"/>
  <c r="D611" i="4"/>
  <c r="D607" i="4"/>
  <c r="D603" i="4"/>
  <c r="D895" i="4"/>
  <c r="D859" i="4"/>
  <c r="D746" i="4"/>
  <c r="D702" i="4"/>
  <c r="D698" i="4"/>
  <c r="D694" i="4"/>
  <c r="D690" i="4"/>
  <c r="D686" i="4"/>
  <c r="D682" i="4"/>
  <c r="D678" i="4"/>
  <c r="D674" i="4"/>
  <c r="D670" i="4"/>
  <c r="D666" i="4"/>
  <c r="D662" i="4"/>
  <c r="D658" i="4"/>
  <c r="D654" i="4"/>
  <c r="D650" i="4"/>
  <c r="D646" i="4"/>
  <c r="D642" i="4"/>
  <c r="D638" i="4"/>
  <c r="D634" i="4"/>
  <c r="D630" i="4"/>
  <c r="D626" i="4"/>
  <c r="D622" i="4"/>
  <c r="D618" i="4"/>
  <c r="D614" i="4"/>
  <c r="D610" i="4"/>
  <c r="D606" i="4"/>
  <c r="D984" i="4"/>
  <c r="D875" i="4"/>
  <c r="D736" i="4"/>
  <c r="D728" i="4"/>
  <c r="D720" i="4"/>
  <c r="D598" i="4"/>
  <c r="D596" i="4"/>
  <c r="D582" i="4"/>
  <c r="D580" i="4"/>
  <c r="D591" i="4"/>
  <c r="D575" i="4"/>
  <c r="D571" i="4"/>
  <c r="D567" i="4"/>
  <c r="D563" i="4"/>
  <c r="D1091" i="4"/>
  <c r="D911" i="4"/>
  <c r="D893" i="4"/>
  <c r="D857" i="4"/>
  <c r="D829" i="4"/>
  <c r="D816" i="4"/>
  <c r="D804" i="4"/>
  <c r="D792" i="4"/>
  <c r="D780" i="4"/>
  <c r="D768" i="4"/>
  <c r="D756" i="4"/>
  <c r="D522" i="4"/>
  <c r="D518" i="4"/>
  <c r="D907" i="4"/>
  <c r="D871" i="4"/>
  <c r="D734" i="4"/>
  <c r="D726" i="4"/>
  <c r="D718" i="4"/>
  <c r="D602" i="4"/>
  <c r="D600" i="4"/>
  <c r="D586" i="4"/>
  <c r="D584" i="4"/>
  <c r="D1046" i="4"/>
  <c r="D905" i="4"/>
  <c r="D869" i="4"/>
  <c r="D812" i="4"/>
  <c r="D800" i="4"/>
  <c r="D788" i="4"/>
  <c r="D776" i="4"/>
  <c r="D764" i="4"/>
  <c r="D752" i="4"/>
  <c r="D710" i="4"/>
  <c r="D700" i="4"/>
  <c r="D696" i="4"/>
  <c r="D692" i="4"/>
  <c r="D688" i="4"/>
  <c r="D684" i="4"/>
  <c r="D680" i="4"/>
  <c r="D676" i="4"/>
  <c r="D672" i="4"/>
  <c r="D668" i="4"/>
  <c r="D664" i="4"/>
  <c r="D660" i="4"/>
  <c r="D656" i="4"/>
  <c r="D652" i="4"/>
  <c r="D648" i="4"/>
  <c r="D644" i="4"/>
  <c r="D640" i="4"/>
  <c r="D636" i="4"/>
  <c r="D632" i="4"/>
  <c r="D628" i="4"/>
  <c r="D624" i="4"/>
  <c r="D620" i="4"/>
  <c r="D616" i="4"/>
  <c r="D612" i="4"/>
  <c r="D608" i="4"/>
  <c r="D590" i="4"/>
  <c r="D588" i="4"/>
  <c r="D574" i="4"/>
  <c r="D570" i="4"/>
  <c r="D566" i="4"/>
  <c r="D562" i="4"/>
  <c r="D883" i="4"/>
  <c r="D835" i="4"/>
  <c r="D822" i="4"/>
  <c r="D740" i="4"/>
  <c r="D604" i="4"/>
  <c r="D599" i="4"/>
  <c r="D583" i="4"/>
  <c r="D899" i="4"/>
  <c r="D564" i="4"/>
  <c r="D576" i="4"/>
  <c r="D419" i="4"/>
  <c r="D371" i="4"/>
  <c r="D323" i="4"/>
  <c r="D315" i="4"/>
  <c r="D247" i="4"/>
  <c r="D227" i="4"/>
  <c r="D808" i="4"/>
  <c r="D772" i="4"/>
  <c r="D738" i="4"/>
  <c r="D968" i="4"/>
  <c r="D887" i="4"/>
  <c r="D838" i="4"/>
  <c r="D595" i="4"/>
  <c r="D594" i="4"/>
  <c r="D881" i="4"/>
  <c r="D796" i="4"/>
  <c r="D760" i="4"/>
  <c r="D730" i="4"/>
  <c r="D587" i="4"/>
  <c r="D952" i="4"/>
  <c r="D748" i="4"/>
  <c r="D560" i="4"/>
  <c r="D488" i="4"/>
  <c r="D374" i="4"/>
  <c r="D326" i="4"/>
  <c r="D572" i="4"/>
  <c r="D919" i="4"/>
  <c r="D568" i="4"/>
  <c r="D722" i="4"/>
  <c r="D356" i="4"/>
  <c r="D318" i="4"/>
  <c r="D863" i="4"/>
  <c r="D784" i="4"/>
  <c r="D579" i="4"/>
  <c r="D592" i="4"/>
  <c r="D93" i="4"/>
  <c r="D578" i="4"/>
  <c r="D108" i="4"/>
  <c r="D234" i="4"/>
  <c r="D703" i="4"/>
  <c r="D416" i="4"/>
  <c r="D370" i="4"/>
  <c r="C25" i="4"/>
  <c r="D25" i="4" s="1"/>
  <c r="C37" i="4"/>
  <c r="D37" i="4" s="1"/>
  <c r="D38" i="4"/>
  <c r="C49" i="4"/>
  <c r="C61" i="4"/>
  <c r="D61" i="4" s="1"/>
  <c r="D74" i="4"/>
  <c r="D88" i="4"/>
  <c r="E65" i="2"/>
  <c r="E67" i="2"/>
  <c r="E69" i="2"/>
  <c r="E71" i="2"/>
  <c r="E73" i="2"/>
  <c r="E75" i="2"/>
  <c r="E77" i="2"/>
  <c r="E79" i="2"/>
  <c r="E81" i="2"/>
  <c r="E83" i="2"/>
  <c r="E85" i="2"/>
  <c r="E87" i="2"/>
  <c r="E89" i="2"/>
  <c r="E91" i="2"/>
  <c r="E93" i="2"/>
  <c r="E95" i="2"/>
  <c r="E97" i="2"/>
  <c r="C24" i="4"/>
  <c r="C36" i="4"/>
  <c r="D36" i="4" s="1"/>
  <c r="C48" i="4"/>
  <c r="D49" i="4"/>
  <c r="C60" i="4"/>
  <c r="C87" i="4"/>
  <c r="C94" i="4"/>
  <c r="C100" i="4"/>
  <c r="D101" i="4"/>
  <c r="C106" i="4"/>
  <c r="C1339" i="4"/>
  <c r="C1335" i="4"/>
  <c r="C1331" i="4"/>
  <c r="C1327" i="4"/>
  <c r="C1323" i="4"/>
  <c r="C1319" i="4"/>
  <c r="C1311" i="4"/>
  <c r="C1307" i="4"/>
  <c r="C1303" i="4"/>
  <c r="C1295" i="4"/>
  <c r="C1287" i="4"/>
  <c r="C1279" i="4"/>
  <c r="C1271" i="4"/>
  <c r="C1263" i="4"/>
  <c r="C1255" i="4"/>
  <c r="C1247" i="4"/>
  <c r="C1225" i="4"/>
  <c r="C1221" i="4"/>
  <c r="C1217" i="4"/>
  <c r="C1209" i="4"/>
  <c r="C1205" i="4"/>
  <c r="C1201" i="4"/>
  <c r="C1337" i="4"/>
  <c r="C1333" i="4"/>
  <c r="C1329" i="4"/>
  <c r="C1325" i="4"/>
  <c r="C1321" i="4"/>
  <c r="C1317" i="4"/>
  <c r="C1305" i="4"/>
  <c r="C1301" i="4"/>
  <c r="C1290" i="4"/>
  <c r="C1282" i="4"/>
  <c r="C1274" i="4"/>
  <c r="C1250" i="4"/>
  <c r="C1242" i="4"/>
  <c r="C1234" i="4"/>
  <c r="C1297" i="4"/>
  <c r="C1285" i="4"/>
  <c r="C1277" i="4"/>
  <c r="C1269" i="4"/>
  <c r="C1293" i="4"/>
  <c r="C1288" i="4"/>
  <c r="C1280" i="4"/>
  <c r="C1272" i="4"/>
  <c r="C1264" i="4"/>
  <c r="C1338" i="4"/>
  <c r="C1244" i="4"/>
  <c r="C1240" i="4"/>
  <c r="C1238" i="4"/>
  <c r="C1281" i="4"/>
  <c r="C1265" i="4"/>
  <c r="C1256" i="4"/>
  <c r="C1284" i="4"/>
  <c r="C1232" i="4"/>
  <c r="C1220" i="4"/>
  <c r="C1212" i="4"/>
  <c r="C1204" i="4"/>
  <c r="C1194" i="4"/>
  <c r="C1190" i="4"/>
  <c r="C1186" i="4"/>
  <c r="C1182" i="4"/>
  <c r="C1178" i="4"/>
  <c r="C1174" i="4"/>
  <c r="C1162" i="4"/>
  <c r="C1158" i="4"/>
  <c r="C1283" i="4"/>
  <c r="C1251" i="4"/>
  <c r="C1215" i="4"/>
  <c r="C1207" i="4"/>
  <c r="C1336" i="4"/>
  <c r="C1328" i="4"/>
  <c r="C1324" i="4"/>
  <c r="C1320" i="4"/>
  <c r="C1312" i="4"/>
  <c r="C1308" i="4"/>
  <c r="C1304" i="4"/>
  <c r="C1300" i="4"/>
  <c r="C1286" i="4"/>
  <c r="C1270" i="4"/>
  <c r="C1253" i="4"/>
  <c r="C1228" i="4"/>
  <c r="C1218" i="4"/>
  <c r="C1202" i="4"/>
  <c r="C1289" i="4"/>
  <c r="C1273" i="4"/>
  <c r="C1241" i="4"/>
  <c r="C1292" i="4"/>
  <c r="C1260" i="4"/>
  <c r="C1216" i="4"/>
  <c r="C1208" i="4"/>
  <c r="C1200" i="4"/>
  <c r="C1196" i="4"/>
  <c r="C1192" i="4"/>
  <c r="C1188" i="4"/>
  <c r="C1143" i="4"/>
  <c r="C1139" i="4"/>
  <c r="C1135" i="4"/>
  <c r="C1127" i="4"/>
  <c r="C1123" i="4"/>
  <c r="C1119" i="4"/>
  <c r="C1115" i="4"/>
  <c r="C1111" i="4"/>
  <c r="C1107" i="4"/>
  <c r="C1095" i="4"/>
  <c r="C1091" i="4"/>
  <c r="C1087" i="4"/>
  <c r="C1079" i="4"/>
  <c r="C1075" i="4"/>
  <c r="C1071" i="4"/>
  <c r="C1067" i="4"/>
  <c r="C1063" i="4"/>
  <c r="C1059" i="4"/>
  <c r="C1047" i="4"/>
  <c r="C1043" i="4"/>
  <c r="C1039" i="4"/>
  <c r="C1035" i="4"/>
  <c r="C1031" i="4"/>
  <c r="C1027" i="4"/>
  <c r="C1023" i="4"/>
  <c r="C1019" i="4"/>
  <c r="C1015" i="4"/>
  <c r="C1011" i="4"/>
  <c r="C1334" i="4"/>
  <c r="C1322" i="4"/>
  <c r="C1310" i="4"/>
  <c r="C1229" i="4"/>
  <c r="C1219" i="4"/>
  <c r="C1185" i="4"/>
  <c r="C1175" i="4"/>
  <c r="C1172" i="4"/>
  <c r="C1278" i="4"/>
  <c r="C1259" i="4"/>
  <c r="C1246" i="4"/>
  <c r="C1214" i="4"/>
  <c r="C1164" i="4"/>
  <c r="C1252" i="4"/>
  <c r="C1184" i="4"/>
  <c r="C1140" i="4"/>
  <c r="C1136" i="4"/>
  <c r="C1132" i="4"/>
  <c r="C1124" i="4"/>
  <c r="C1116" i="4"/>
  <c r="C1112" i="4"/>
  <c r="C1108" i="4"/>
  <c r="C1104" i="4"/>
  <c r="C1092" i="4"/>
  <c r="C1088" i="4"/>
  <c r="C1084" i="4"/>
  <c r="C1080" i="4"/>
  <c r="C1076" i="4"/>
  <c r="C1072" i="4"/>
  <c r="C1068" i="4"/>
  <c r="C1060" i="4"/>
  <c r="C1056" i="4"/>
  <c r="C1052" i="4"/>
  <c r="C1044" i="4"/>
  <c r="C1040" i="4"/>
  <c r="C1032" i="4"/>
  <c r="C1028" i="4"/>
  <c r="C1016" i="4"/>
  <c r="C1257" i="4"/>
  <c r="C1222" i="4"/>
  <c r="C1180" i="4"/>
  <c r="C1163" i="4"/>
  <c r="C1157" i="4"/>
  <c r="C1141" i="4"/>
  <c r="C1137" i="4"/>
  <c r="C1133" i="4"/>
  <c r="C1125" i="4"/>
  <c r="C1117" i="4"/>
  <c r="C1113" i="4"/>
  <c r="C1109" i="4"/>
  <c r="C1105" i="4"/>
  <c r="C1093" i="4"/>
  <c r="C1089" i="4"/>
  <c r="C1183" i="4"/>
  <c r="C1177" i="4"/>
  <c r="C1168" i="4"/>
  <c r="C1161" i="4"/>
  <c r="C1249" i="4"/>
  <c r="C1243" i="4"/>
  <c r="C1153" i="4"/>
  <c r="C1326" i="4"/>
  <c r="C1302" i="4"/>
  <c r="C1291" i="4"/>
  <c r="C1211" i="4"/>
  <c r="C1176" i="4"/>
  <c r="C1142" i="4"/>
  <c r="C1138" i="4"/>
  <c r="C1134" i="4"/>
  <c r="C1130" i="4"/>
  <c r="C1126" i="4"/>
  <c r="C1122" i="4"/>
  <c r="C1118" i="4"/>
  <c r="C1114" i="4"/>
  <c r="C1110" i="4"/>
  <c r="C1106" i="4"/>
  <c r="C1094" i="4"/>
  <c r="C1090" i="4"/>
  <c r="C1296" i="4"/>
  <c r="C1245" i="4"/>
  <c r="C1187" i="4"/>
  <c r="C1025" i="4"/>
  <c r="C1000" i="4"/>
  <c r="C996" i="4"/>
  <c r="C992" i="4"/>
  <c r="C988" i="4"/>
  <c r="C984" i="4"/>
  <c r="C980" i="4"/>
  <c r="C976" i="4"/>
  <c r="C972" i="4"/>
  <c r="C968" i="4"/>
  <c r="C964" i="4"/>
  <c r="C960" i="4"/>
  <c r="C956" i="4"/>
  <c r="C952" i="4"/>
  <c r="C948" i="4"/>
  <c r="C940" i="4"/>
  <c r="C936" i="4"/>
  <c r="C1227" i="4"/>
  <c r="C1155" i="4"/>
  <c r="C1006" i="4"/>
  <c r="C1009" i="4"/>
  <c r="C1167" i="4"/>
  <c r="C1160" i="4"/>
  <c r="C1206" i="4"/>
  <c r="C1173" i="4"/>
  <c r="C1086" i="4"/>
  <c r="C1082" i="4"/>
  <c r="C1074" i="4"/>
  <c r="C1066" i="4"/>
  <c r="C1062" i="4"/>
  <c r="C1058" i="4"/>
  <c r="C1054" i="4"/>
  <c r="C1042" i="4"/>
  <c r="C1038" i="4"/>
  <c r="C1034" i="4"/>
  <c r="C1030" i="4"/>
  <c r="C1026" i="4"/>
  <c r="C1017" i="4"/>
  <c r="C998" i="4"/>
  <c r="C994" i="4"/>
  <c r="C990" i="4"/>
  <c r="C986" i="4"/>
  <c r="C1254" i="4"/>
  <c r="C1193" i="4"/>
  <c r="C1010" i="4"/>
  <c r="C1191" i="4"/>
  <c r="C1181" i="4"/>
  <c r="C1152" i="4"/>
  <c r="C1005" i="4"/>
  <c r="C1318" i="4"/>
  <c r="C1013" i="4"/>
  <c r="C997" i="4"/>
  <c r="C937" i="4"/>
  <c r="C1306" i="4"/>
  <c r="C1233" i="4"/>
  <c r="C1045" i="4"/>
  <c r="C985" i="4"/>
  <c r="C978" i="4"/>
  <c r="C971" i="4"/>
  <c r="C969" i="4"/>
  <c r="C962" i="4"/>
  <c r="C955" i="4"/>
  <c r="C953" i="4"/>
  <c r="C1021" i="4"/>
  <c r="C934" i="4"/>
  <c r="C930" i="4"/>
  <c r="C926" i="4"/>
  <c r="C922" i="4"/>
  <c r="C918" i="4"/>
  <c r="C910" i="4"/>
  <c r="C906" i="4"/>
  <c r="C902" i="4"/>
  <c r="C898" i="4"/>
  <c r="C886" i="4"/>
  <c r="C882" i="4"/>
  <c r="C878" i="4"/>
  <c r="C870" i="4"/>
  <c r="C862" i="4"/>
  <c r="C858" i="4"/>
  <c r="C854" i="4"/>
  <c r="C850" i="4"/>
  <c r="C846" i="4"/>
  <c r="C842" i="4"/>
  <c r="C838" i="4"/>
  <c r="C834" i="4"/>
  <c r="C830" i="4"/>
  <c r="C826" i="4"/>
  <c r="C818" i="4"/>
  <c r="C1189" i="4"/>
  <c r="C1073" i="4"/>
  <c r="C1049" i="4"/>
  <c r="C999" i="4"/>
  <c r="C987" i="4"/>
  <c r="C941" i="4"/>
  <c r="C989" i="4"/>
  <c r="C983" i="4"/>
  <c r="C981" i="4"/>
  <c r="C974" i="4"/>
  <c r="C967" i="4"/>
  <c r="C958" i="4"/>
  <c r="C938" i="4"/>
  <c r="C1179" i="4"/>
  <c r="C1001" i="4"/>
  <c r="C991" i="4"/>
  <c r="C945" i="4"/>
  <c r="C1156" i="4"/>
  <c r="C1081" i="4"/>
  <c r="C1057" i="4"/>
  <c r="C1033" i="4"/>
  <c r="C993" i="4"/>
  <c r="C979" i="4"/>
  <c r="C977" i="4"/>
  <c r="C963" i="4"/>
  <c r="C961" i="4"/>
  <c r="C954" i="4"/>
  <c r="C939" i="4"/>
  <c r="C932" i="4"/>
  <c r="C928" i="4"/>
  <c r="C920" i="4"/>
  <c r="C1275" i="4"/>
  <c r="C1029" i="4"/>
  <c r="C951" i="4"/>
  <c r="C925" i="4"/>
  <c r="C909" i="4"/>
  <c r="C901" i="4"/>
  <c r="C893" i="4"/>
  <c r="C889" i="4"/>
  <c r="C885" i="4"/>
  <c r="C881" i="4"/>
  <c r="C869" i="4"/>
  <c r="C865" i="4"/>
  <c r="C861" i="4"/>
  <c r="C857" i="4"/>
  <c r="C855" i="4"/>
  <c r="C829" i="4"/>
  <c r="C816" i="4"/>
  <c r="C812" i="4"/>
  <c r="C804" i="4"/>
  <c r="C800" i="4"/>
  <c r="C796" i="4"/>
  <c r="C788" i="4"/>
  <c r="C784" i="4"/>
  <c r="C780" i="4"/>
  <c r="C776" i="4"/>
  <c r="C772" i="4"/>
  <c r="C768" i="4"/>
  <c r="C764" i="4"/>
  <c r="C756" i="4"/>
  <c r="C752" i="4"/>
  <c r="C748" i="4"/>
  <c r="C740" i="4"/>
  <c r="C736" i="4"/>
  <c r="C732" i="4"/>
  <c r="C728" i="4"/>
  <c r="C724" i="4"/>
  <c r="C720" i="4"/>
  <c r="C716" i="4"/>
  <c r="C995" i="4"/>
  <c r="C931" i="4"/>
  <c r="C839" i="4"/>
  <c r="C823" i="4"/>
  <c r="C1248" i="4"/>
  <c r="C1014" i="4"/>
  <c r="C982" i="4"/>
  <c r="C966" i="4"/>
  <c r="C836" i="4"/>
  <c r="C820" i="4"/>
  <c r="C913" i="4"/>
  <c r="C853" i="4"/>
  <c r="C851" i="4"/>
  <c r="C833" i="4"/>
  <c r="C817" i="4"/>
  <c r="C809" i="4"/>
  <c r="C805" i="4"/>
  <c r="C801" i="4"/>
  <c r="C797" i="4"/>
  <c r="C793" i="4"/>
  <c r="C789" i="4"/>
  <c r="C785" i="4"/>
  <c r="C781" i="4"/>
  <c r="C777" i="4"/>
  <c r="C773" i="4"/>
  <c r="C769" i="4"/>
  <c r="C757" i="4"/>
  <c r="C753" i="4"/>
  <c r="C749" i="4"/>
  <c r="C741" i="4"/>
  <c r="C737" i="4"/>
  <c r="C733" i="4"/>
  <c r="C729" i="4"/>
  <c r="C725" i="4"/>
  <c r="C717" i="4"/>
  <c r="C713" i="4"/>
  <c r="C709" i="4"/>
  <c r="C705" i="4"/>
  <c r="C1053" i="4"/>
  <c r="C927" i="4"/>
  <c r="C915" i="4"/>
  <c r="C843" i="4"/>
  <c r="C827" i="4"/>
  <c r="C975" i="4"/>
  <c r="C959" i="4"/>
  <c r="C933" i="4"/>
  <c r="C856" i="4"/>
  <c r="C849" i="4"/>
  <c r="C837" i="4"/>
  <c r="C821" i="4"/>
  <c r="C814" i="4"/>
  <c r="C810" i="4"/>
  <c r="C806" i="4"/>
  <c r="C798" i="4"/>
  <c r="C794" i="4"/>
  <c r="C790" i="4"/>
  <c r="C782" i="4"/>
  <c r="C778" i="4"/>
  <c r="C774" i="4"/>
  <c r="C770" i="4"/>
  <c r="C766" i="4"/>
  <c r="C762" i="4"/>
  <c r="C758" i="4"/>
  <c r="C750" i="4"/>
  <c r="C1065" i="4"/>
  <c r="C1022" i="4"/>
  <c r="C923" i="4"/>
  <c r="C912" i="4"/>
  <c r="C831" i="4"/>
  <c r="C1077" i="4"/>
  <c r="C917" i="4"/>
  <c r="C844" i="4"/>
  <c r="C828" i="4"/>
  <c r="C1203" i="4"/>
  <c r="C949" i="4"/>
  <c r="C904" i="4"/>
  <c r="C892" i="4"/>
  <c r="C868" i="4"/>
  <c r="C824" i="4"/>
  <c r="C738" i="4"/>
  <c r="C722" i="4"/>
  <c r="C710" i="4"/>
  <c r="C700" i="4"/>
  <c r="C696" i="4"/>
  <c r="C688" i="4"/>
  <c r="C684" i="4"/>
  <c r="C680" i="4"/>
  <c r="C672" i="4"/>
  <c r="C668" i="4"/>
  <c r="C664" i="4"/>
  <c r="C660" i="4"/>
  <c r="C656" i="4"/>
  <c r="C652" i="4"/>
  <c r="C648" i="4"/>
  <c r="C640" i="4"/>
  <c r="C636" i="4"/>
  <c r="C632" i="4"/>
  <c r="C624" i="4"/>
  <c r="C620" i="4"/>
  <c r="C616" i="4"/>
  <c r="C612" i="4"/>
  <c r="C608" i="4"/>
  <c r="C604" i="4"/>
  <c r="C600" i="4"/>
  <c r="C592" i="4"/>
  <c r="C588" i="4"/>
  <c r="C584" i="4"/>
  <c r="C576" i="4"/>
  <c r="C572" i="4"/>
  <c r="C568" i="4"/>
  <c r="C564" i="4"/>
  <c r="C1171" i="4"/>
  <c r="C841" i="4"/>
  <c r="C815" i="4"/>
  <c r="C803" i="4"/>
  <c r="C799" i="4"/>
  <c r="C795" i="4"/>
  <c r="C787" i="4"/>
  <c r="C779" i="4"/>
  <c r="C775" i="4"/>
  <c r="C771" i="4"/>
  <c r="C767" i="4"/>
  <c r="C763" i="4"/>
  <c r="C755" i="4"/>
  <c r="C751" i="4"/>
  <c r="C735" i="4"/>
  <c r="C719" i="4"/>
  <c r="C891" i="4"/>
  <c r="C879" i="4"/>
  <c r="C867" i="4"/>
  <c r="C819" i="4"/>
  <c r="C714" i="4"/>
  <c r="C708" i="4"/>
  <c r="C701" i="4"/>
  <c r="C693" i="4"/>
  <c r="C689" i="4"/>
  <c r="C685" i="4"/>
  <c r="C681" i="4"/>
  <c r="C677" i="4"/>
  <c r="C669" i="4"/>
  <c r="C665" i="4"/>
  <c r="C661" i="4"/>
  <c r="C653" i="4"/>
  <c r="C645" i="4"/>
  <c r="C641" i="4"/>
  <c r="C637" i="4"/>
  <c r="C633" i="4"/>
  <c r="C629" i="4"/>
  <c r="C625" i="4"/>
  <c r="C621" i="4"/>
  <c r="C617" i="4"/>
  <c r="C613" i="4"/>
  <c r="C609" i="4"/>
  <c r="C605" i="4"/>
  <c r="C593" i="4"/>
  <c r="C581" i="4"/>
  <c r="C573" i="4"/>
  <c r="C569" i="4"/>
  <c r="C565" i="4"/>
  <c r="C561" i="4"/>
  <c r="C908" i="4"/>
  <c r="C884" i="4"/>
  <c r="C872" i="4"/>
  <c r="C860" i="4"/>
  <c r="C840" i="4"/>
  <c r="C973" i="4"/>
  <c r="C957" i="4"/>
  <c r="C883" i="4"/>
  <c r="C871" i="4"/>
  <c r="C859" i="4"/>
  <c r="C835" i="4"/>
  <c r="C746" i="4"/>
  <c r="C734" i="4"/>
  <c r="C726" i="4"/>
  <c r="C718" i="4"/>
  <c r="C702" i="4"/>
  <c r="C698" i="4"/>
  <c r="C694" i="4"/>
  <c r="C690" i="4"/>
  <c r="C686" i="4"/>
  <c r="C674" i="4"/>
  <c r="C670" i="4"/>
  <c r="C666" i="4"/>
  <c r="C658" i="4"/>
  <c r="C654" i="4"/>
  <c r="C650" i="4"/>
  <c r="C646" i="4"/>
  <c r="C642" i="4"/>
  <c r="C638" i="4"/>
  <c r="C626" i="4"/>
  <c r="C622" i="4"/>
  <c r="C618" i="4"/>
  <c r="C610" i="4"/>
  <c r="C606" i="4"/>
  <c r="C943" i="4"/>
  <c r="C711" i="4"/>
  <c r="C888" i="4"/>
  <c r="C876" i="4"/>
  <c r="C864" i="4"/>
  <c r="C707" i="4"/>
  <c r="C587" i="4"/>
  <c r="C557" i="4"/>
  <c r="D557" i="4" s="1"/>
  <c r="C549" i="4"/>
  <c r="D549" i="4" s="1"/>
  <c r="C545" i="4"/>
  <c r="D545" i="4" s="1"/>
  <c r="C541" i="4"/>
  <c r="D541" i="4" s="1"/>
  <c r="C537" i="4"/>
  <c r="D537" i="4" s="1"/>
  <c r="C525" i="4"/>
  <c r="D525" i="4" s="1"/>
  <c r="C521" i="4"/>
  <c r="D521" i="4" s="1"/>
  <c r="C517" i="4"/>
  <c r="D517" i="4" s="1"/>
  <c r="C509" i="4"/>
  <c r="D509" i="4" s="1"/>
  <c r="C505" i="4"/>
  <c r="D505" i="4" s="1"/>
  <c r="C501" i="4"/>
  <c r="D501" i="4" s="1"/>
  <c r="C497" i="4"/>
  <c r="D497" i="4" s="1"/>
  <c r="C481" i="4"/>
  <c r="D481" i="4" s="1"/>
  <c r="C477" i="4"/>
  <c r="D477" i="4" s="1"/>
  <c r="C469" i="4"/>
  <c r="D469" i="4" s="1"/>
  <c r="C465" i="4"/>
  <c r="D465" i="4" s="1"/>
  <c r="C461" i="4"/>
  <c r="D461" i="4" s="1"/>
  <c r="C457" i="4"/>
  <c r="D457" i="4" s="1"/>
  <c r="C445" i="4"/>
  <c r="D445" i="4" s="1"/>
  <c r="C437" i="4"/>
  <c r="D437" i="4" s="1"/>
  <c r="C433" i="4"/>
  <c r="D433" i="4" s="1"/>
  <c r="C429" i="4"/>
  <c r="D429" i="4" s="1"/>
  <c r="C421" i="4"/>
  <c r="D421" i="4" s="1"/>
  <c r="C875" i="4"/>
  <c r="C598" i="4"/>
  <c r="C575" i="4"/>
  <c r="C571" i="4"/>
  <c r="C567" i="4"/>
  <c r="C743" i="4"/>
  <c r="C558" i="4"/>
  <c r="D558" i="4" s="1"/>
  <c r="C550" i="4"/>
  <c r="D550" i="4" s="1"/>
  <c r="C546" i="4"/>
  <c r="D546" i="4" s="1"/>
  <c r="C542" i="4"/>
  <c r="D542" i="4" s="1"/>
  <c r="C534" i="4"/>
  <c r="D534" i="4" s="1"/>
  <c r="C530" i="4"/>
  <c r="D530" i="4" s="1"/>
  <c r="C526" i="4"/>
  <c r="D526" i="4" s="1"/>
  <c r="C522" i="4"/>
  <c r="C518" i="4"/>
  <c r="C514" i="4"/>
  <c r="D514" i="4" s="1"/>
  <c r="C510" i="4"/>
  <c r="D510" i="4" s="1"/>
  <c r="C506" i="4"/>
  <c r="D506" i="4" s="1"/>
  <c r="C502" i="4"/>
  <c r="D502" i="4" s="1"/>
  <c r="C498" i="4"/>
  <c r="D498" i="4" s="1"/>
  <c r="C494" i="4"/>
  <c r="D494" i="4" s="1"/>
  <c r="C490" i="4"/>
  <c r="D490" i="4" s="1"/>
  <c r="C478" i="4"/>
  <c r="D478" i="4" s="1"/>
  <c r="C454" i="4"/>
  <c r="D454" i="4" s="1"/>
  <c r="C450" i="4"/>
  <c r="D450" i="4" s="1"/>
  <c r="C595" i="4"/>
  <c r="C579" i="4"/>
  <c r="C555" i="4"/>
  <c r="D555" i="4" s="1"/>
  <c r="C547" i="4"/>
  <c r="D547" i="4" s="1"/>
  <c r="C543" i="4"/>
  <c r="D543" i="4" s="1"/>
  <c r="C539" i="4"/>
  <c r="D539" i="4" s="1"/>
  <c r="C535" i="4"/>
  <c r="D535" i="4" s="1"/>
  <c r="C523" i="4"/>
  <c r="D523" i="4" s="1"/>
  <c r="C519" i="4"/>
  <c r="D519" i="4" s="1"/>
  <c r="C515" i="4"/>
  <c r="D515" i="4" s="1"/>
  <c r="C507" i="4"/>
  <c r="D507" i="4" s="1"/>
  <c r="C499" i="4"/>
  <c r="D499" i="4" s="1"/>
  <c r="C495" i="4"/>
  <c r="D495" i="4" s="1"/>
  <c r="C491" i="4"/>
  <c r="D491" i="4" s="1"/>
  <c r="C487" i="4"/>
  <c r="D487" i="4" s="1"/>
  <c r="C475" i="4"/>
  <c r="D475" i="4" s="1"/>
  <c r="C471" i="4"/>
  <c r="D471" i="4" s="1"/>
  <c r="C467" i="4"/>
  <c r="D467" i="4" s="1"/>
  <c r="C463" i="4"/>
  <c r="D463" i="4" s="1"/>
  <c r="C459" i="4"/>
  <c r="D459" i="4" s="1"/>
  <c r="C451" i="4"/>
  <c r="D451" i="4" s="1"/>
  <c r="C447" i="4"/>
  <c r="D447" i="4" s="1"/>
  <c r="C443" i="4"/>
  <c r="D443" i="4" s="1"/>
  <c r="C439" i="4"/>
  <c r="D439" i="4" s="1"/>
  <c r="C704" i="4"/>
  <c r="C590" i="4"/>
  <c r="C574" i="4"/>
  <c r="C570" i="4"/>
  <c r="C566" i="4"/>
  <c r="C562" i="4"/>
  <c r="C742" i="4"/>
  <c r="C504" i="4"/>
  <c r="D504" i="4" s="1"/>
  <c r="C488" i="4"/>
  <c r="C472" i="4"/>
  <c r="D472" i="4" s="1"/>
  <c r="C456" i="4"/>
  <c r="D456" i="4" s="1"/>
  <c r="C418" i="4"/>
  <c r="D418" i="4" s="1"/>
  <c r="C414" i="4"/>
  <c r="D414" i="4" s="1"/>
  <c r="C410" i="4"/>
  <c r="D410" i="4" s="1"/>
  <c r="C406" i="4"/>
  <c r="D406" i="4" s="1"/>
  <c r="C394" i="4"/>
  <c r="D394" i="4" s="1"/>
  <c r="C390" i="4"/>
  <c r="D390" i="4" s="1"/>
  <c r="C386" i="4"/>
  <c r="D386" i="4" s="1"/>
  <c r="C378" i="4"/>
  <c r="D378" i="4" s="1"/>
  <c r="C370" i="4"/>
  <c r="C366" i="4"/>
  <c r="D366" i="4" s="1"/>
  <c r="C362" i="4"/>
  <c r="D362" i="4" s="1"/>
  <c r="C358" i="4"/>
  <c r="D358" i="4" s="1"/>
  <c r="C346" i="4"/>
  <c r="D346" i="4" s="1"/>
  <c r="C342" i="4"/>
  <c r="D342" i="4" s="1"/>
  <c r="C338" i="4"/>
  <c r="D338" i="4" s="1"/>
  <c r="C330" i="4"/>
  <c r="D330" i="4" s="1"/>
  <c r="C322" i="4"/>
  <c r="D322" i="4" s="1"/>
  <c r="C318" i="4"/>
  <c r="C314" i="4"/>
  <c r="D314" i="4" s="1"/>
  <c r="C310" i="4"/>
  <c r="D310" i="4" s="1"/>
  <c r="C298" i="4"/>
  <c r="D298" i="4" s="1"/>
  <c r="C294" i="4"/>
  <c r="D294" i="4" s="1"/>
  <c r="C290" i="4"/>
  <c r="D290" i="4" s="1"/>
  <c r="C282" i="4"/>
  <c r="D282" i="4" s="1"/>
  <c r="C278" i="4"/>
  <c r="D278" i="4" s="1"/>
  <c r="C699" i="4"/>
  <c r="C687" i="4"/>
  <c r="C675" i="4"/>
  <c r="C663" i="4"/>
  <c r="C651" i="4"/>
  <c r="C639" i="4"/>
  <c r="C583" i="4"/>
  <c r="C899" i="4"/>
  <c r="C440" i="4"/>
  <c r="D440" i="4" s="1"/>
  <c r="C484" i="4"/>
  <c r="D484" i="4" s="1"/>
  <c r="C468" i="4"/>
  <c r="D468" i="4" s="1"/>
  <c r="C452" i="4"/>
  <c r="D452" i="4" s="1"/>
  <c r="C411" i="4"/>
  <c r="D411" i="4" s="1"/>
  <c r="C407" i="4"/>
  <c r="D407" i="4" s="1"/>
  <c r="C403" i="4"/>
  <c r="D403" i="4" s="1"/>
  <c r="C399" i="4"/>
  <c r="D399" i="4" s="1"/>
  <c r="C387" i="4"/>
  <c r="D387" i="4" s="1"/>
  <c r="C383" i="4"/>
  <c r="D383" i="4" s="1"/>
  <c r="C379" i="4"/>
  <c r="D379" i="4" s="1"/>
  <c r="C367" i="4"/>
  <c r="D367" i="4" s="1"/>
  <c r="C363" i="4"/>
  <c r="D363" i="4" s="1"/>
  <c r="C359" i="4"/>
  <c r="D359" i="4" s="1"/>
  <c r="C355" i="4"/>
  <c r="D355" i="4" s="1"/>
  <c r="C351" i="4"/>
  <c r="D351" i="4" s="1"/>
  <c r="C339" i="4"/>
  <c r="D339" i="4" s="1"/>
  <c r="C335" i="4"/>
  <c r="D335" i="4" s="1"/>
  <c r="C331" i="4"/>
  <c r="D331" i="4" s="1"/>
  <c r="C319" i="4"/>
  <c r="D319" i="4" s="1"/>
  <c r="C315" i="4"/>
  <c r="C311" i="4"/>
  <c r="D311" i="4" s="1"/>
  <c r="C307" i="4"/>
  <c r="D307" i="4" s="1"/>
  <c r="C303" i="4"/>
  <c r="D303" i="4" s="1"/>
  <c r="C299" i="4"/>
  <c r="D299" i="4" s="1"/>
  <c r="C295" i="4"/>
  <c r="D295" i="4" s="1"/>
  <c r="C291" i="4"/>
  <c r="D291" i="4" s="1"/>
  <c r="C287" i="4"/>
  <c r="D287" i="4" s="1"/>
  <c r="C283" i="4"/>
  <c r="D283" i="4" s="1"/>
  <c r="C279" i="4"/>
  <c r="D279" i="4" s="1"/>
  <c r="C275" i="4"/>
  <c r="D275" i="4" s="1"/>
  <c r="C271" i="4"/>
  <c r="D271" i="4" s="1"/>
  <c r="C263" i="4"/>
  <c r="D263" i="4" s="1"/>
  <c r="C259" i="4"/>
  <c r="D259" i="4" s="1"/>
  <c r="C255" i="4"/>
  <c r="D255" i="4" s="1"/>
  <c r="C251" i="4"/>
  <c r="D251" i="4" s="1"/>
  <c r="C243" i="4"/>
  <c r="D243" i="4" s="1"/>
  <c r="C239" i="4"/>
  <c r="D239" i="4" s="1"/>
  <c r="C231" i="4"/>
  <c r="D231" i="4" s="1"/>
  <c r="C227" i="4"/>
  <c r="C219" i="4"/>
  <c r="D219" i="4" s="1"/>
  <c r="C215" i="4"/>
  <c r="D215" i="4" s="1"/>
  <c r="C211" i="4"/>
  <c r="D211" i="4" s="1"/>
  <c r="C207" i="4"/>
  <c r="D207" i="4" s="1"/>
  <c r="C602" i="4"/>
  <c r="C426" i="4"/>
  <c r="D426" i="4" s="1"/>
  <c r="C422" i="4"/>
  <c r="D422" i="4" s="1"/>
  <c r="C496" i="4"/>
  <c r="D496" i="4" s="1"/>
  <c r="C480" i="4"/>
  <c r="D480" i="4" s="1"/>
  <c r="C464" i="4"/>
  <c r="D464" i="4" s="1"/>
  <c r="C430" i="4"/>
  <c r="D430" i="4" s="1"/>
  <c r="C420" i="4"/>
  <c r="D420" i="4" s="1"/>
  <c r="C416" i="4"/>
  <c r="C412" i="4"/>
  <c r="D412" i="4" s="1"/>
  <c r="C408" i="4"/>
  <c r="D408" i="4" s="1"/>
  <c r="C404" i="4"/>
  <c r="D404" i="4" s="1"/>
  <c r="C392" i="4"/>
  <c r="D392" i="4" s="1"/>
  <c r="C388" i="4"/>
  <c r="D388" i="4" s="1"/>
  <c r="C384" i="4"/>
  <c r="D384" i="4" s="1"/>
  <c r="C376" i="4"/>
  <c r="D376" i="4" s="1"/>
  <c r="C372" i="4"/>
  <c r="D372" i="4" s="1"/>
  <c r="C368" i="4"/>
  <c r="D368" i="4" s="1"/>
  <c r="C364" i="4"/>
  <c r="D364" i="4" s="1"/>
  <c r="C360" i="4"/>
  <c r="D360" i="4" s="1"/>
  <c r="C356" i="4"/>
  <c r="C344" i="4"/>
  <c r="D344" i="4" s="1"/>
  <c r="C340" i="4"/>
  <c r="D340" i="4" s="1"/>
  <c r="C336" i="4"/>
  <c r="D336" i="4" s="1"/>
  <c r="C328" i="4"/>
  <c r="D328" i="4" s="1"/>
  <c r="C324" i="4"/>
  <c r="D324" i="4" s="1"/>
  <c r="C320" i="4"/>
  <c r="D320" i="4" s="1"/>
  <c r="C316" i="4"/>
  <c r="D316" i="4" s="1"/>
  <c r="C594" i="4"/>
  <c r="C635" i="4"/>
  <c r="C607" i="4"/>
  <c r="C512" i="4"/>
  <c r="D512" i="4" s="1"/>
  <c r="C423" i="4"/>
  <c r="D423" i="4" s="1"/>
  <c r="C409" i="4"/>
  <c r="D409" i="4" s="1"/>
  <c r="C393" i="4"/>
  <c r="D393" i="4" s="1"/>
  <c r="C377" i="4"/>
  <c r="D377" i="4" s="1"/>
  <c r="C361" i="4"/>
  <c r="D361" i="4" s="1"/>
  <c r="C345" i="4"/>
  <c r="D345" i="4" s="1"/>
  <c r="C329" i="4"/>
  <c r="D329" i="4" s="1"/>
  <c r="C308" i="4"/>
  <c r="D308" i="4" s="1"/>
  <c r="C292" i="4"/>
  <c r="D292" i="4" s="1"/>
  <c r="C266" i="4"/>
  <c r="D266" i="4" s="1"/>
  <c r="C264" i="4"/>
  <c r="D264" i="4" s="1"/>
  <c r="C257" i="4"/>
  <c r="D257" i="4" s="1"/>
  <c r="C250" i="4"/>
  <c r="D250" i="4" s="1"/>
  <c r="C248" i="4"/>
  <c r="D248" i="4" s="1"/>
  <c r="C236" i="4"/>
  <c r="D236" i="4" s="1"/>
  <c r="C228" i="4"/>
  <c r="D228" i="4" s="1"/>
  <c r="C220" i="4"/>
  <c r="D220" i="4" s="1"/>
  <c r="C929" i="4"/>
  <c r="C691" i="4"/>
  <c r="C560" i="4"/>
  <c r="C432" i="4"/>
  <c r="D432" i="4" s="1"/>
  <c r="C313" i="4"/>
  <c r="D313" i="4" s="1"/>
  <c r="C285" i="4"/>
  <c r="D285" i="4" s="1"/>
  <c r="C631" i="4"/>
  <c r="C520" i="4"/>
  <c r="D520" i="4" s="1"/>
  <c r="C427" i="4"/>
  <c r="D427" i="4" s="1"/>
  <c r="C919" i="4"/>
  <c r="C548" i="4"/>
  <c r="D548" i="4" s="1"/>
  <c r="C448" i="4"/>
  <c r="D448" i="4" s="1"/>
  <c r="C683" i="4"/>
  <c r="C528" i="4"/>
  <c r="D528" i="4" s="1"/>
  <c r="C305" i="4"/>
  <c r="D305" i="4" s="1"/>
  <c r="C289" i="4"/>
  <c r="D289" i="4" s="1"/>
  <c r="C234" i="4"/>
  <c r="C226" i="4"/>
  <c r="D226" i="4" s="1"/>
  <c r="C218" i="4"/>
  <c r="D218" i="4" s="1"/>
  <c r="C623" i="4"/>
  <c r="C599" i="4"/>
  <c r="C556" i="4"/>
  <c r="D556" i="4" s="1"/>
  <c r="C492" i="4"/>
  <c r="D492" i="4" s="1"/>
  <c r="C312" i="4"/>
  <c r="D312" i="4" s="1"/>
  <c r="C679" i="4"/>
  <c r="C536" i="4"/>
  <c r="D536" i="4" s="1"/>
  <c r="C436" i="4"/>
  <c r="D436" i="4" s="1"/>
  <c r="C417" i="4"/>
  <c r="D417" i="4" s="1"/>
  <c r="C401" i="4"/>
  <c r="D401" i="4" s="1"/>
  <c r="C385" i="4"/>
  <c r="D385" i="4" s="1"/>
  <c r="C353" i="4"/>
  <c r="D353" i="4" s="1"/>
  <c r="C337" i="4"/>
  <c r="D337" i="4" s="1"/>
  <c r="C321" i="4"/>
  <c r="D321" i="4" s="1"/>
  <c r="C647" i="4"/>
  <c r="C619" i="4"/>
  <c r="C516" i="4"/>
  <c r="D516" i="4" s="1"/>
  <c r="C309" i="4"/>
  <c r="D309" i="4" s="1"/>
  <c r="C293" i="4"/>
  <c r="D293" i="4" s="1"/>
  <c r="C863" i="4"/>
  <c r="C274" i="4"/>
  <c r="D274" i="4" s="1"/>
  <c r="C246" i="4"/>
  <c r="D246" i="4" s="1"/>
  <c r="C206" i="4"/>
  <c r="D206" i="4" s="1"/>
  <c r="C202" i="4"/>
  <c r="D202" i="4" s="1"/>
  <c r="C198" i="4"/>
  <c r="D198" i="4" s="1"/>
  <c r="C194" i="4"/>
  <c r="D194" i="4" s="1"/>
  <c r="C190" i="4"/>
  <c r="D190" i="4" s="1"/>
  <c r="C178" i="4"/>
  <c r="D178" i="4" s="1"/>
  <c r="C174" i="4"/>
  <c r="D174" i="4" s="1"/>
  <c r="C170" i="4"/>
  <c r="D170" i="4" s="1"/>
  <c r="C162" i="4"/>
  <c r="D162" i="4" s="1"/>
  <c r="C158" i="4"/>
  <c r="D158" i="4" s="1"/>
  <c r="C154" i="4"/>
  <c r="D154" i="4" s="1"/>
  <c r="C150" i="4"/>
  <c r="D150" i="4" s="1"/>
  <c r="C146" i="4"/>
  <c r="D146" i="4" s="1"/>
  <c r="C142" i="4"/>
  <c r="D142" i="4" s="1"/>
  <c r="C130" i="4"/>
  <c r="D130" i="4" s="1"/>
  <c r="C126" i="4"/>
  <c r="D126" i="4" s="1"/>
  <c r="C122" i="4"/>
  <c r="D122" i="4" s="1"/>
  <c r="C112" i="4"/>
  <c r="D112" i="4" s="1"/>
  <c r="C214" i="4"/>
  <c r="D214" i="4" s="1"/>
  <c r="C209" i="4"/>
  <c r="D209" i="4" s="1"/>
  <c r="C113" i="4"/>
  <c r="D113" i="4" s="1"/>
  <c r="C434" i="4"/>
  <c r="D434" i="4" s="1"/>
  <c r="C297" i="4"/>
  <c r="D297" i="4" s="1"/>
  <c r="C270" i="4"/>
  <c r="D270" i="4" s="1"/>
  <c r="C240" i="4"/>
  <c r="D240" i="4" s="1"/>
  <c r="C238" i="4"/>
  <c r="D238" i="4" s="1"/>
  <c r="C212" i="4"/>
  <c r="D212" i="4" s="1"/>
  <c r="C114" i="4"/>
  <c r="D114" i="4" s="1"/>
  <c r="C825" i="4"/>
  <c r="C667" i="4"/>
  <c r="C413" i="4"/>
  <c r="D413" i="4" s="1"/>
  <c r="C233" i="4"/>
  <c r="D233" i="4" s="1"/>
  <c r="C221" i="4"/>
  <c r="D221" i="4" s="1"/>
  <c r="C203" i="4"/>
  <c r="D203" i="4" s="1"/>
  <c r="C195" i="4"/>
  <c r="D195" i="4" s="1"/>
  <c r="C191" i="4"/>
  <c r="D191" i="4" s="1"/>
  <c r="C187" i="4"/>
  <c r="D187" i="4" s="1"/>
  <c r="C183" i="4"/>
  <c r="D183" i="4" s="1"/>
  <c r="C179" i="4"/>
  <c r="D179" i="4" s="1"/>
  <c r="C175" i="4"/>
  <c r="D175" i="4" s="1"/>
  <c r="C163" i="4"/>
  <c r="D163" i="4" s="1"/>
  <c r="C159" i="4"/>
  <c r="D159" i="4" s="1"/>
  <c r="C155" i="4"/>
  <c r="D155" i="4" s="1"/>
  <c r="C147" i="4"/>
  <c r="D147" i="4" s="1"/>
  <c r="C143" i="4"/>
  <c r="D143" i="4" s="1"/>
  <c r="C139" i="4"/>
  <c r="D139" i="4" s="1"/>
  <c r="C135" i="4"/>
  <c r="D135" i="4" s="1"/>
  <c r="C131" i="4"/>
  <c r="D131" i="4" s="1"/>
  <c r="C127" i="4"/>
  <c r="D127" i="4" s="1"/>
  <c r="C115" i="4"/>
  <c r="D115" i="4" s="1"/>
  <c r="C544" i="4"/>
  <c r="D544" i="4" s="1"/>
  <c r="C397" i="4"/>
  <c r="D397" i="4" s="1"/>
  <c r="C296" i="4"/>
  <c r="D296" i="4" s="1"/>
  <c r="C281" i="4"/>
  <c r="D281" i="4" s="1"/>
  <c r="C277" i="4"/>
  <c r="D277" i="4" s="1"/>
  <c r="C253" i="4"/>
  <c r="D253" i="4" s="1"/>
  <c r="C104" i="4"/>
  <c r="D104" i="4" s="1"/>
  <c r="C92" i="4"/>
  <c r="D92" i="4" s="1"/>
  <c r="C80" i="4"/>
  <c r="C643" i="4"/>
  <c r="C389" i="4"/>
  <c r="D389" i="4" s="1"/>
  <c r="C269" i="4"/>
  <c r="D269" i="4" s="1"/>
  <c r="C262" i="4"/>
  <c r="D262" i="4" s="1"/>
  <c r="C245" i="4"/>
  <c r="D245" i="4" s="1"/>
  <c r="C237" i="4"/>
  <c r="D237" i="4" s="1"/>
  <c r="C578" i="4"/>
  <c r="C373" i="4"/>
  <c r="D373" i="4" s="1"/>
  <c r="C365" i="4"/>
  <c r="D365" i="4" s="1"/>
  <c r="C272" i="4"/>
  <c r="D272" i="4" s="1"/>
  <c r="C265" i="4"/>
  <c r="D265" i="4" s="1"/>
  <c r="C242" i="4"/>
  <c r="D242" i="4" s="1"/>
  <c r="C232" i="4"/>
  <c r="D232" i="4" s="1"/>
  <c r="C230" i="4"/>
  <c r="D230" i="4" s="1"/>
  <c r="C210" i="4"/>
  <c r="D210" i="4" s="1"/>
  <c r="C204" i="4"/>
  <c r="D204" i="4" s="1"/>
  <c r="C192" i="4"/>
  <c r="D192" i="4" s="1"/>
  <c r="C188" i="4"/>
  <c r="D188" i="4" s="1"/>
  <c r="C184" i="4"/>
  <c r="D184" i="4" s="1"/>
  <c r="C176" i="4"/>
  <c r="D176" i="4" s="1"/>
  <c r="C172" i="4"/>
  <c r="D172" i="4" s="1"/>
  <c r="C168" i="4"/>
  <c r="D168" i="4" s="1"/>
  <c r="C164" i="4"/>
  <c r="D164" i="4" s="1"/>
  <c r="C160" i="4"/>
  <c r="D160" i="4" s="1"/>
  <c r="C156" i="4"/>
  <c r="D156" i="4" s="1"/>
  <c r="C144" i="4"/>
  <c r="D144" i="4" s="1"/>
  <c r="C140" i="4"/>
  <c r="D140" i="4" s="1"/>
  <c r="C136" i="4"/>
  <c r="D136" i="4" s="1"/>
  <c r="C132" i="4"/>
  <c r="D132" i="4" s="1"/>
  <c r="C128" i="4"/>
  <c r="D128" i="4" s="1"/>
  <c r="C124" i="4"/>
  <c r="D124" i="4" s="1"/>
  <c r="C120" i="4"/>
  <c r="D120" i="4" s="1"/>
  <c r="C116" i="4"/>
  <c r="D116" i="4" s="1"/>
  <c r="C444" i="4"/>
  <c r="D444" i="4" s="1"/>
  <c r="C357" i="4"/>
  <c r="D357" i="4" s="1"/>
  <c r="C213" i="4"/>
  <c r="D213" i="4" s="1"/>
  <c r="C341" i="4"/>
  <c r="D341" i="4" s="1"/>
  <c r="C333" i="4"/>
  <c r="D333" i="4" s="1"/>
  <c r="C268" i="4"/>
  <c r="D268" i="4" s="1"/>
  <c r="C244" i="4"/>
  <c r="D244" i="4" s="1"/>
  <c r="C208" i="4"/>
  <c r="D208" i="4" s="1"/>
  <c r="C325" i="4"/>
  <c r="D325" i="4" s="1"/>
  <c r="C317" i="4"/>
  <c r="D317" i="4" s="1"/>
  <c r="C288" i="4"/>
  <c r="D288" i="4" s="1"/>
  <c r="C261" i="4"/>
  <c r="D261" i="4" s="1"/>
  <c r="C252" i="4"/>
  <c r="D252" i="4" s="1"/>
  <c r="C229" i="4"/>
  <c r="D229" i="4" s="1"/>
  <c r="C197" i="4"/>
  <c r="D197" i="4" s="1"/>
  <c r="C193" i="4"/>
  <c r="D193" i="4" s="1"/>
  <c r="C189" i="4"/>
  <c r="D189" i="4" s="1"/>
  <c r="C185" i="4"/>
  <c r="D185" i="4" s="1"/>
  <c r="C181" i="4"/>
  <c r="D181" i="4" s="1"/>
  <c r="C703" i="4"/>
  <c r="C249" i="4"/>
  <c r="D249" i="4" s="1"/>
  <c r="C224" i="4"/>
  <c r="D224" i="4" s="1"/>
  <c r="C695" i="4"/>
  <c r="C532" i="4"/>
  <c r="D532" i="4" s="1"/>
  <c r="C23" i="4"/>
  <c r="D24" i="4"/>
  <c r="C35" i="4"/>
  <c r="D48" i="4"/>
  <c r="C59" i="4"/>
  <c r="D59" i="4" s="1"/>
  <c r="D60" i="4"/>
  <c r="C71" i="4"/>
  <c r="D87" i="4"/>
  <c r="D94" i="4"/>
  <c r="D100" i="4"/>
  <c r="D106" i="4"/>
  <c r="D110" i="4"/>
  <c r="C22" i="4"/>
  <c r="D22" i="4" s="1"/>
  <c r="D35" i="4"/>
  <c r="C58" i="4"/>
  <c r="D58" i="4" s="1"/>
  <c r="C70" i="4"/>
  <c r="D70" i="4" s="1"/>
  <c r="D71" i="4"/>
  <c r="D80" i="4"/>
  <c r="C86" i="4"/>
  <c r="D86" i="4" s="1"/>
  <c r="C93" i="4"/>
  <c r="C99" i="4"/>
  <c r="D99" i="4" s="1"/>
  <c r="C117" i="4"/>
  <c r="C121" i="4"/>
  <c r="C125" i="4"/>
  <c r="C129" i="4"/>
  <c r="D129" i="4" s="1"/>
  <c r="C137" i="4"/>
  <c r="D137" i="4" s="1"/>
  <c r="C141" i="4"/>
  <c r="D141" i="4" s="1"/>
  <c r="C145" i="4"/>
  <c r="D145" i="4" s="1"/>
  <c r="C149" i="4"/>
  <c r="D149" i="4" s="1"/>
  <c r="C153" i="4"/>
  <c r="D153" i="4" s="1"/>
  <c r="C157" i="4"/>
  <c r="C161" i="4"/>
  <c r="C165" i="4"/>
  <c r="D165" i="4" s="1"/>
  <c r="C169" i="4"/>
  <c r="D169" i="4" s="1"/>
  <c r="C21" i="4"/>
  <c r="D21" i="4" s="1"/>
  <c r="C33" i="4"/>
  <c r="D33" i="4" s="1"/>
  <c r="C69" i="4"/>
  <c r="D69" i="4" s="1"/>
  <c r="C105" i="4"/>
  <c r="D105" i="4" s="1"/>
  <c r="D117" i="4"/>
  <c r="D121" i="4"/>
  <c r="D125" i="4"/>
  <c r="D157" i="4"/>
  <c r="D161" i="4"/>
  <c r="C177" i="4"/>
  <c r="D177" i="4" s="1"/>
  <c r="B12" i="4" l="1"/>
  <c r="D23" i="4"/>
  <c r="B7" i="4" s="1"/>
  <c r="B20" i="1" s="1"/>
  <c r="G20" i="4"/>
  <c r="C28" i="1"/>
  <c r="H20" i="4" l="1"/>
  <c r="I20" i="4"/>
  <c r="E21" i="4" s="1"/>
  <c r="E24" i="1"/>
  <c r="G23" i="1"/>
  <c r="B19" i="1"/>
  <c r="G24" i="1"/>
  <c r="C30" i="1"/>
  <c r="C31" i="1"/>
  <c r="F21" i="4" l="1"/>
  <c r="G21" i="4" s="1"/>
  <c r="H21" i="4" l="1"/>
  <c r="J21" i="4"/>
  <c r="I21" i="4"/>
  <c r="E22" i="4" s="1"/>
  <c r="F22" i="4" l="1"/>
  <c r="J22" i="4"/>
  <c r="G22" i="4"/>
  <c r="H22" i="4" l="1"/>
  <c r="I22" i="4"/>
  <c r="E23" i="4" s="1"/>
  <c r="F23" i="4" l="1"/>
  <c r="J23" i="4"/>
  <c r="G23" i="4"/>
  <c r="H23" i="4" l="1"/>
  <c r="I23" i="4"/>
  <c r="E24" i="4" s="1"/>
  <c r="F24" i="4" l="1"/>
  <c r="G24" i="4"/>
  <c r="J24" i="4"/>
  <c r="H24" i="4" l="1"/>
  <c r="I24" i="4"/>
  <c r="E25" i="4" s="1"/>
  <c r="F25" i="4" l="1"/>
  <c r="J25" i="4" s="1"/>
  <c r="G25" i="4"/>
  <c r="H25" i="4" s="1"/>
  <c r="I25" i="4" l="1"/>
  <c r="E26" i="4" s="1"/>
  <c r="F26" i="4" l="1"/>
  <c r="J26" i="4"/>
  <c r="G26" i="4"/>
  <c r="H26" i="4" s="1"/>
  <c r="I26" i="4" l="1"/>
  <c r="E27" i="4" s="1"/>
  <c r="F27" i="4" l="1"/>
  <c r="J27" i="4"/>
  <c r="G27" i="4"/>
  <c r="H27" i="4" s="1"/>
  <c r="I27" i="4" l="1"/>
  <c r="E28" i="4" s="1"/>
  <c r="F28" i="4"/>
  <c r="J28" i="4"/>
  <c r="G28" i="4"/>
  <c r="H28" i="4" s="1"/>
  <c r="I28" i="4" l="1"/>
  <c r="E29" i="4" s="1"/>
  <c r="F29" i="4"/>
  <c r="J29" i="4"/>
  <c r="G29" i="4"/>
  <c r="H29" i="4" s="1"/>
  <c r="I29" i="4" l="1"/>
  <c r="E30" i="4" s="1"/>
  <c r="F30" i="4" s="1"/>
  <c r="G30" i="4" l="1"/>
  <c r="H30" i="4" s="1"/>
  <c r="J30" i="4"/>
  <c r="I30" i="4" l="1"/>
  <c r="E31" i="4" s="1"/>
  <c r="F31" i="4" l="1"/>
  <c r="E4" i="2" l="1"/>
  <c r="G31" i="4"/>
  <c r="I31" i="4" s="1"/>
  <c r="J31" i="4"/>
  <c r="H31" i="4" l="1"/>
  <c r="D4" i="2" s="1"/>
  <c r="C4" i="2"/>
  <c r="E32" i="4"/>
  <c r="B5" i="2"/>
  <c r="F4" i="2"/>
  <c r="F32" i="4" l="1"/>
  <c r="G32" i="4" s="1"/>
  <c r="H32" i="4" s="1"/>
  <c r="I32" i="4" l="1"/>
  <c r="E33" i="4" s="1"/>
  <c r="F33" i="4" s="1"/>
  <c r="J32" i="4"/>
  <c r="G33" i="4" l="1"/>
  <c r="J33" i="4"/>
  <c r="H33" i="4" l="1"/>
  <c r="I33" i="4"/>
  <c r="E34" i="4" s="1"/>
  <c r="F34" i="4" l="1"/>
  <c r="J34" i="4"/>
  <c r="G34" i="4"/>
  <c r="H34" i="4" s="1"/>
  <c r="I34" i="4" l="1"/>
  <c r="E35" i="4" s="1"/>
  <c r="F35" i="4" s="1"/>
  <c r="G35" i="4" l="1"/>
  <c r="H35" i="4" s="1"/>
  <c r="I35" i="4"/>
  <c r="E36" i="4" s="1"/>
  <c r="J35" i="4"/>
  <c r="F36" i="4" l="1"/>
  <c r="J36" i="4" s="1"/>
  <c r="G36" i="4" l="1"/>
  <c r="H36" i="4" l="1"/>
  <c r="I36" i="4"/>
  <c r="E37" i="4" s="1"/>
  <c r="F37" i="4" l="1"/>
  <c r="J37" i="4"/>
  <c r="G37" i="4"/>
  <c r="H37" i="4" s="1"/>
  <c r="I37" i="4" l="1"/>
  <c r="E38" i="4" s="1"/>
  <c r="F38" i="4" l="1"/>
  <c r="J38" i="4"/>
  <c r="G38" i="4"/>
  <c r="H38" i="4" s="1"/>
  <c r="I38" i="4" l="1"/>
  <c r="E39" i="4" s="1"/>
  <c r="F39" i="4" l="1"/>
  <c r="J39" i="4" s="1"/>
  <c r="G39" i="4" l="1"/>
  <c r="H39" i="4" s="1"/>
  <c r="I39" i="4" l="1"/>
  <c r="E40" i="4" s="1"/>
  <c r="F40" i="4" l="1"/>
  <c r="J40" i="4"/>
  <c r="G40" i="4"/>
  <c r="H40" i="4" s="1"/>
  <c r="I40" i="4" l="1"/>
  <c r="E41" i="4" s="1"/>
  <c r="F41" i="4" s="1"/>
  <c r="G41" i="4" l="1"/>
  <c r="J41" i="4"/>
  <c r="H41" i="4" l="1"/>
  <c r="I41" i="4"/>
  <c r="E42" i="4" s="1"/>
  <c r="F42" i="4" s="1"/>
  <c r="G42" i="4" l="1"/>
  <c r="I42" i="4" s="1"/>
  <c r="E43" i="4" s="1"/>
  <c r="J42" i="4"/>
  <c r="H42" i="4" l="1"/>
  <c r="F43" i="4"/>
  <c r="E5" i="2" s="1"/>
  <c r="G43" i="4" l="1"/>
  <c r="J43" i="4"/>
  <c r="I43" i="4"/>
  <c r="H43" i="4" l="1"/>
  <c r="D5" i="2" s="1"/>
  <c r="C5" i="2"/>
  <c r="E44" i="4"/>
  <c r="F5" i="2"/>
  <c r="B6" i="2"/>
  <c r="F44" i="4" l="1"/>
  <c r="G44" i="4"/>
  <c r="H44" i="4" s="1"/>
  <c r="J44" i="4"/>
  <c r="I44" i="4" l="1"/>
  <c r="E45" i="4" s="1"/>
  <c r="F45" i="4" l="1"/>
  <c r="G45" i="4" s="1"/>
  <c r="J45" i="4" l="1"/>
  <c r="H45" i="4"/>
  <c r="I45" i="4"/>
  <c r="E46" i="4" s="1"/>
  <c r="F46" i="4" l="1"/>
  <c r="G46" i="4" l="1"/>
  <c r="J46" i="4"/>
  <c r="H46" i="4" l="1"/>
  <c r="I46" i="4"/>
  <c r="E47" i="4" s="1"/>
  <c r="F47" i="4" l="1"/>
  <c r="J47" i="4" s="1"/>
  <c r="G47" i="4"/>
  <c r="H47" i="4" s="1"/>
  <c r="I47" i="4" l="1"/>
  <c r="E48" i="4" s="1"/>
  <c r="F48" i="4" l="1"/>
  <c r="G48" i="4" l="1"/>
  <c r="H48" i="4" s="1"/>
  <c r="J48" i="4"/>
  <c r="I48" i="4" l="1"/>
  <c r="E49" i="4" s="1"/>
  <c r="F49" i="4" l="1"/>
  <c r="J49" i="4" l="1"/>
  <c r="G49" i="4"/>
  <c r="H49" i="4" s="1"/>
  <c r="I49" i="4" l="1"/>
  <c r="E50" i="4" s="1"/>
  <c r="F50" i="4"/>
  <c r="G50" i="4" s="1"/>
  <c r="I50" i="4" s="1"/>
  <c r="E51" i="4" s="1"/>
  <c r="F51" i="4" s="1"/>
  <c r="H50" i="4" l="1"/>
  <c r="J50" i="4"/>
  <c r="G51" i="4" l="1"/>
  <c r="J51" i="4"/>
  <c r="H51" i="4" l="1"/>
  <c r="I51" i="4"/>
  <c r="E52" i="4" s="1"/>
  <c r="F52" i="4" s="1"/>
  <c r="G52" i="4" l="1"/>
  <c r="J52" i="4"/>
  <c r="H52" i="4" l="1"/>
  <c r="I52" i="4"/>
  <c r="E53" i="4" s="1"/>
  <c r="F53" i="4" s="1"/>
  <c r="G53" i="4" l="1"/>
  <c r="J53" i="4"/>
  <c r="H53" i="4" l="1"/>
  <c r="I53" i="4"/>
  <c r="E54" i="4" s="1"/>
  <c r="F54" i="4" s="1"/>
  <c r="G54" i="4" l="1"/>
  <c r="H54" i="4" s="1"/>
  <c r="J54" i="4"/>
  <c r="I54" i="4"/>
  <c r="E55" i="4" s="1"/>
  <c r="F55" i="4" l="1"/>
  <c r="E6" i="2" s="1"/>
  <c r="J55" i="4"/>
  <c r="G55" i="4"/>
  <c r="H55" i="4" l="1"/>
  <c r="D6" i="2" s="1"/>
  <c r="C6" i="2"/>
  <c r="I55" i="4"/>
  <c r="E56" i="4" l="1"/>
  <c r="B7" i="2"/>
  <c r="F6" i="2"/>
  <c r="F56" i="4" l="1"/>
  <c r="J56" i="4" l="1"/>
  <c r="G56" i="4"/>
  <c r="H56" i="4" s="1"/>
  <c r="I56" i="4" l="1"/>
  <c r="E57" i="4" s="1"/>
  <c r="F57" i="4" s="1"/>
  <c r="J57" i="4" s="1"/>
  <c r="G57" i="4" l="1"/>
  <c r="I57" i="4" l="1"/>
  <c r="E58" i="4" s="1"/>
  <c r="H57" i="4"/>
  <c r="F58" i="4" l="1"/>
  <c r="G58" i="4"/>
  <c r="H58" i="4" s="1"/>
  <c r="J58" i="4"/>
  <c r="I58" i="4" l="1"/>
  <c r="E59" i="4" s="1"/>
  <c r="F59" i="4" l="1"/>
  <c r="G59" i="4"/>
  <c r="H59" i="4" s="1"/>
  <c r="J59" i="4"/>
  <c r="I59" i="4" l="1"/>
  <c r="E60" i="4" s="1"/>
  <c r="F60" i="4" l="1"/>
  <c r="J60" i="4" s="1"/>
  <c r="G60" i="4"/>
  <c r="H60" i="4" s="1"/>
  <c r="I60" i="4" l="1"/>
  <c r="E61" i="4" s="1"/>
  <c r="F61" i="4" l="1"/>
  <c r="J61" i="4" l="1"/>
  <c r="G61" i="4"/>
  <c r="H61" i="4" l="1"/>
  <c r="I61" i="4"/>
  <c r="E62" i="4" s="1"/>
  <c r="F62" i="4" l="1"/>
  <c r="J62" i="4" l="1"/>
  <c r="G62" i="4"/>
  <c r="H62" i="4" l="1"/>
  <c r="I62" i="4"/>
  <c r="E63" i="4" s="1"/>
  <c r="F63" i="4" l="1"/>
  <c r="J63" i="4" l="1"/>
  <c r="G63" i="4"/>
  <c r="H63" i="4" l="1"/>
  <c r="I63" i="4"/>
  <c r="E64" i="4" s="1"/>
  <c r="F64" i="4" s="1"/>
  <c r="J64" i="4"/>
  <c r="G64" i="4"/>
  <c r="H64" i="4" s="1"/>
  <c r="I64" i="4" l="1"/>
  <c r="E65" i="4" s="1"/>
  <c r="F65" i="4" s="1"/>
  <c r="J65" i="4" l="1"/>
  <c r="G65" i="4"/>
  <c r="H65" i="4" l="1"/>
  <c r="I65" i="4"/>
  <c r="E66" i="4" s="1"/>
  <c r="F66" i="4" s="1"/>
  <c r="J66" i="4" l="1"/>
  <c r="G66" i="4"/>
  <c r="H66" i="4" s="1"/>
  <c r="I66" i="4" l="1"/>
  <c r="E67" i="4" s="1"/>
  <c r="F67" i="4" s="1"/>
  <c r="E7" i="2" s="1"/>
  <c r="G67" i="4" l="1"/>
  <c r="J67" i="4"/>
  <c r="H67" i="4" l="1"/>
  <c r="D7" i="2" s="1"/>
  <c r="C7" i="2"/>
  <c r="I67" i="4"/>
  <c r="E68" i="4" l="1"/>
  <c r="F7" i="2"/>
  <c r="B8" i="2"/>
  <c r="F68" i="4" l="1"/>
  <c r="J68" i="4"/>
  <c r="G68" i="4"/>
  <c r="H68" i="4" s="1"/>
  <c r="I68" i="4" l="1"/>
  <c r="E69" i="4" s="1"/>
  <c r="F69" i="4" l="1"/>
  <c r="J69" i="4" s="1"/>
  <c r="G69" i="4" l="1"/>
  <c r="H69" i="4" s="1"/>
  <c r="I69" i="4" l="1"/>
  <c r="E70" i="4" s="1"/>
  <c r="F70" i="4" s="1"/>
  <c r="J70" i="4" l="1"/>
  <c r="G70" i="4"/>
  <c r="H70" i="4" s="1"/>
  <c r="I70" i="4" l="1"/>
  <c r="E71" i="4" s="1"/>
  <c r="F71" i="4" l="1"/>
  <c r="J71" i="4" l="1"/>
  <c r="G71" i="4"/>
  <c r="H71" i="4" l="1"/>
  <c r="I71" i="4"/>
  <c r="E72" i="4" s="1"/>
  <c r="F72" i="4" l="1"/>
  <c r="G72" i="4" l="1"/>
  <c r="I72" i="4" s="1"/>
  <c r="E73" i="4" s="1"/>
  <c r="J72" i="4"/>
  <c r="F73" i="4" l="1"/>
  <c r="J73" i="4"/>
  <c r="G73" i="4"/>
  <c r="H73" i="4" s="1"/>
  <c r="H72" i="4"/>
  <c r="I73" i="4" l="1"/>
  <c r="E74" i="4" s="1"/>
  <c r="F74" i="4" l="1"/>
  <c r="G74" i="4" s="1"/>
  <c r="J74" i="4" l="1"/>
  <c r="H74" i="4"/>
  <c r="I74" i="4"/>
  <c r="E75" i="4" s="1"/>
  <c r="F75" i="4" s="1"/>
  <c r="G75" i="4" l="1"/>
  <c r="J75" i="4"/>
  <c r="H75" i="4" l="1"/>
  <c r="I75" i="4"/>
  <c r="E76" i="4" s="1"/>
  <c r="F76" i="4" l="1"/>
  <c r="J76" i="4" l="1"/>
  <c r="G76" i="4"/>
  <c r="H76" i="4" l="1"/>
  <c r="I76" i="4"/>
  <c r="E77" i="4" s="1"/>
  <c r="F77" i="4" l="1"/>
  <c r="J77" i="4"/>
  <c r="G77" i="4"/>
  <c r="H77" i="4" s="1"/>
  <c r="I77" i="4" l="1"/>
  <c r="E78" i="4" s="1"/>
  <c r="F78" i="4"/>
  <c r="J78" i="4"/>
  <c r="G78" i="4"/>
  <c r="H78" i="4" s="1"/>
  <c r="I78" i="4" l="1"/>
  <c r="E79" i="4" s="1"/>
  <c r="F79" i="4" l="1"/>
  <c r="E8" i="2" s="1"/>
  <c r="J79" i="4"/>
  <c r="G79" i="4"/>
  <c r="H79" i="4" l="1"/>
  <c r="D8" i="2" s="1"/>
  <c r="C8" i="2"/>
  <c r="I79" i="4"/>
  <c r="F8" i="2" l="1"/>
  <c r="E80" i="4"/>
  <c r="B9" i="2"/>
  <c r="F80" i="4" l="1"/>
  <c r="J80" i="4"/>
  <c r="G80" i="4"/>
  <c r="H80" i="4" s="1"/>
  <c r="I80" i="4" l="1"/>
  <c r="E81" i="4" s="1"/>
  <c r="F81" i="4" l="1"/>
  <c r="J81" i="4" l="1"/>
  <c r="G81" i="4"/>
  <c r="H81" i="4" l="1"/>
  <c r="I81" i="4"/>
  <c r="E82" i="4" s="1"/>
  <c r="F82" i="4" s="1"/>
  <c r="J82" i="4" l="1"/>
  <c r="G82" i="4"/>
  <c r="H82" i="4" l="1"/>
  <c r="I82" i="4"/>
  <c r="E83" i="4" s="1"/>
  <c r="F83" i="4" l="1"/>
  <c r="G83" i="4" s="1"/>
  <c r="J83" i="4"/>
  <c r="J84" i="4" l="1"/>
  <c r="H83" i="4"/>
  <c r="I83" i="4"/>
  <c r="E84" i="4" s="1"/>
  <c r="F84" i="4" s="1"/>
  <c r="G84" i="4" s="1"/>
  <c r="H84" i="4" s="1"/>
  <c r="I84" i="4" l="1"/>
  <c r="E85" i="4" s="1"/>
  <c r="F85" i="4" l="1"/>
  <c r="G85" i="4" l="1"/>
  <c r="J85" i="4"/>
  <c r="H85" i="4" l="1"/>
  <c r="I85" i="4"/>
  <c r="E86" i="4" s="1"/>
  <c r="F86" i="4" s="1"/>
  <c r="J86" i="4" l="1"/>
  <c r="G86" i="4"/>
  <c r="H86" i="4" l="1"/>
  <c r="I86" i="4"/>
  <c r="E87" i="4" s="1"/>
  <c r="F87" i="4" l="1"/>
  <c r="G87" i="4" s="1"/>
  <c r="J87" i="4"/>
  <c r="H87" i="4" l="1"/>
  <c r="I87" i="4"/>
  <c r="E88" i="4" s="1"/>
  <c r="F88" i="4" l="1"/>
  <c r="J88" i="4" s="1"/>
  <c r="G88" i="4" l="1"/>
  <c r="H88" i="4" s="1"/>
  <c r="I88" i="4" l="1"/>
  <c r="E89" i="4" s="1"/>
  <c r="F89" i="4" l="1"/>
  <c r="G89" i="4"/>
  <c r="H89" i="4" s="1"/>
  <c r="J89" i="4"/>
  <c r="I89" i="4" l="1"/>
  <c r="E90" i="4" s="1"/>
  <c r="F90" i="4" l="1"/>
  <c r="G90" i="4"/>
  <c r="H90" i="4" s="1"/>
  <c r="J90" i="4"/>
  <c r="I90" i="4" l="1"/>
  <c r="E91" i="4" s="1"/>
  <c r="F91" i="4" l="1"/>
  <c r="E9" i="2" s="1"/>
  <c r="J91" i="4"/>
  <c r="G91" i="4"/>
  <c r="H91" i="4" l="1"/>
  <c r="D9" i="2" s="1"/>
  <c r="C9" i="2"/>
  <c r="I91" i="4"/>
  <c r="E92" i="4" l="1"/>
  <c r="F9" i="2"/>
  <c r="B10" i="2"/>
  <c r="F92" i="4" l="1"/>
  <c r="J92" i="4" s="1"/>
  <c r="G92" i="4" l="1"/>
  <c r="I92" i="4" l="1"/>
  <c r="E93" i="4" s="1"/>
  <c r="H92" i="4"/>
  <c r="F93" i="4" l="1"/>
  <c r="J93" i="4" s="1"/>
  <c r="G93" i="4"/>
  <c r="H93" i="4" l="1"/>
  <c r="I93" i="4"/>
  <c r="E94" i="4" s="1"/>
  <c r="F94" i="4" l="1"/>
  <c r="G94" i="4"/>
  <c r="J94" i="4"/>
  <c r="H94" i="4" l="1"/>
  <c r="I94" i="4"/>
  <c r="E95" i="4" s="1"/>
  <c r="F95" i="4" s="1"/>
  <c r="G95" i="4" l="1"/>
  <c r="J95" i="4"/>
  <c r="H95" i="4" l="1"/>
  <c r="I95" i="4"/>
  <c r="E96" i="4" s="1"/>
  <c r="F96" i="4" s="1"/>
  <c r="J96" i="4" l="1"/>
  <c r="G96" i="4"/>
  <c r="H96" i="4" l="1"/>
  <c r="I96" i="4"/>
  <c r="E97" i="4" s="1"/>
  <c r="F97" i="4" s="1"/>
  <c r="G97" i="4" l="1"/>
  <c r="H97" i="4" s="1"/>
  <c r="J97" i="4"/>
  <c r="I97" i="4" l="1"/>
  <c r="E98" i="4" s="1"/>
  <c r="F98" i="4" s="1"/>
  <c r="G98" i="4" l="1"/>
  <c r="H98" i="4" s="1"/>
  <c r="J98" i="4"/>
  <c r="I98" i="4" l="1"/>
  <c r="E99" i="4" s="1"/>
  <c r="F99" i="4" s="1"/>
  <c r="J99" i="4"/>
  <c r="G99" i="4"/>
  <c r="H99" i="4" s="1"/>
  <c r="I99" i="4" l="1"/>
  <c r="E100" i="4" s="1"/>
  <c r="F100" i="4" l="1"/>
  <c r="G100" i="4"/>
  <c r="H100" i="4" s="1"/>
  <c r="J100" i="4"/>
  <c r="I100" i="4" l="1"/>
  <c r="E101" i="4" s="1"/>
  <c r="F101" i="4" l="1"/>
  <c r="G101" i="4" s="1"/>
  <c r="H101" i="4" s="1"/>
  <c r="I101" i="4"/>
  <c r="E102" i="4" s="1"/>
  <c r="F102" i="4" s="1"/>
  <c r="J101" i="4"/>
  <c r="J102" i="4" l="1"/>
  <c r="G102" i="4"/>
  <c r="H102" i="4" s="1"/>
  <c r="I102" i="4" l="1"/>
  <c r="E103" i="4" s="1"/>
  <c r="F103" i="4"/>
  <c r="E10" i="2" s="1"/>
  <c r="G103" i="4"/>
  <c r="J103" i="4" l="1"/>
  <c r="H103" i="4"/>
  <c r="D10" i="2" s="1"/>
  <c r="C10" i="2"/>
  <c r="I103" i="4"/>
  <c r="F10" i="2" l="1"/>
  <c r="E104" i="4"/>
  <c r="B11" i="2"/>
  <c r="F104" i="4" l="1"/>
  <c r="J104" i="4" s="1"/>
  <c r="G104" i="4"/>
  <c r="I104" i="4" l="1"/>
  <c r="E105" i="4" s="1"/>
  <c r="F105" i="4" s="1"/>
  <c r="J105" i="4" s="1"/>
  <c r="H104" i="4"/>
  <c r="G105" i="4"/>
  <c r="I105" i="4" l="1"/>
  <c r="E106" i="4" s="1"/>
  <c r="H105" i="4"/>
  <c r="F106" i="4" l="1"/>
  <c r="G106" i="4" l="1"/>
  <c r="J106" i="4"/>
  <c r="H106" i="4" l="1"/>
  <c r="I106" i="4"/>
  <c r="E107" i="4" s="1"/>
  <c r="F107" i="4" l="1"/>
  <c r="G107" i="4" s="1"/>
  <c r="I107" i="4"/>
  <c r="E108" i="4" s="1"/>
  <c r="F108" i="4" s="1"/>
  <c r="J107" i="4"/>
  <c r="G108" i="4" l="1"/>
  <c r="H108" i="4" s="1"/>
  <c r="J108" i="4"/>
  <c r="I108" i="4"/>
  <c r="E109" i="4" s="1"/>
  <c r="H107" i="4"/>
  <c r="F109" i="4" l="1"/>
  <c r="G109" i="4" s="1"/>
  <c r="J109" i="4" l="1"/>
  <c r="H109" i="4"/>
  <c r="I109" i="4"/>
  <c r="E110" i="4" s="1"/>
  <c r="F110" i="4" s="1"/>
  <c r="J110" i="4"/>
  <c r="G110" i="4"/>
  <c r="H110" i="4" s="1"/>
  <c r="I110" i="4" l="1"/>
  <c r="E111" i="4" s="1"/>
  <c r="F111" i="4" s="1"/>
  <c r="J111" i="4" l="1"/>
  <c r="G111" i="4"/>
  <c r="H111" i="4" l="1"/>
  <c r="I111" i="4"/>
  <c r="E112" i="4" s="1"/>
  <c r="F112" i="4" s="1"/>
  <c r="J112" i="4" l="1"/>
  <c r="G112" i="4"/>
  <c r="H112" i="4" s="1"/>
  <c r="I112" i="4" l="1"/>
  <c r="E113" i="4" s="1"/>
  <c r="F113" i="4" l="1"/>
  <c r="G113" i="4" l="1"/>
  <c r="J113" i="4"/>
  <c r="H113" i="4" l="1"/>
  <c r="I113" i="4"/>
  <c r="E114" i="4" s="1"/>
  <c r="F114" i="4" s="1"/>
  <c r="J114" i="4" l="1"/>
  <c r="G114" i="4"/>
  <c r="H114" i="4" s="1"/>
  <c r="I114" i="4" l="1"/>
  <c r="E115" i="4" s="1"/>
  <c r="F115" i="4" l="1"/>
  <c r="E11" i="2" s="1"/>
  <c r="G115" i="4"/>
  <c r="J115" i="4" l="1"/>
  <c r="H115" i="4"/>
  <c r="D11" i="2" s="1"/>
  <c r="C11" i="2"/>
  <c r="I115" i="4"/>
  <c r="E116" i="4" l="1"/>
  <c r="F11" i="2"/>
  <c r="B12" i="2"/>
  <c r="F116" i="4" l="1"/>
  <c r="G116" i="4"/>
  <c r="J116" i="4"/>
  <c r="H116" i="4" l="1"/>
  <c r="I116" i="4"/>
  <c r="E117" i="4" s="1"/>
  <c r="F117" i="4" l="1"/>
  <c r="G117" i="4" l="1"/>
  <c r="J117" i="4"/>
  <c r="H117" i="4" l="1"/>
  <c r="I117" i="4"/>
  <c r="E118" i="4" s="1"/>
  <c r="F118" i="4" l="1"/>
  <c r="G118" i="4"/>
  <c r="J118" i="4"/>
  <c r="H118" i="4" l="1"/>
  <c r="I118" i="4"/>
  <c r="E119" i="4" s="1"/>
  <c r="F119" i="4" s="1"/>
  <c r="J119" i="4" l="1"/>
  <c r="G119" i="4"/>
  <c r="H119" i="4" l="1"/>
  <c r="I119" i="4"/>
  <c r="E120" i="4" s="1"/>
  <c r="F120" i="4" s="1"/>
  <c r="G120" i="4" l="1"/>
  <c r="H120" i="4" s="1"/>
  <c r="J120" i="4"/>
  <c r="I120" i="4" l="1"/>
  <c r="E121" i="4" s="1"/>
  <c r="F121" i="4" s="1"/>
  <c r="J121" i="4"/>
  <c r="G121" i="4" l="1"/>
  <c r="H121" i="4" s="1"/>
  <c r="I121" i="4" l="1"/>
  <c r="E122" i="4" s="1"/>
  <c r="F122" i="4" s="1"/>
  <c r="J122" i="4"/>
  <c r="G122" i="4" l="1"/>
  <c r="H122" i="4" s="1"/>
  <c r="I122" i="4" l="1"/>
  <c r="E123" i="4" s="1"/>
  <c r="F123" i="4" s="1"/>
  <c r="G123" i="4" s="1"/>
  <c r="H123" i="4" s="1"/>
  <c r="J123" i="4" l="1"/>
  <c r="I123" i="4"/>
  <c r="E124" i="4" s="1"/>
  <c r="F124" i="4" s="1"/>
  <c r="G124" i="4" l="1"/>
  <c r="H124" i="4" s="1"/>
  <c r="J124" i="4"/>
  <c r="I124" i="4" l="1"/>
  <c r="E125" i="4" s="1"/>
  <c r="F125" i="4" s="1"/>
  <c r="J125" i="4" l="1"/>
  <c r="G125" i="4"/>
  <c r="H125" i="4" s="1"/>
  <c r="I125" i="4" l="1"/>
  <c r="E126" i="4" s="1"/>
  <c r="F126" i="4" s="1"/>
  <c r="G126" i="4" l="1"/>
  <c r="H126" i="4" s="1"/>
  <c r="J126" i="4"/>
  <c r="I126" i="4" l="1"/>
  <c r="E127" i="4" s="1"/>
  <c r="F127" i="4"/>
  <c r="E12" i="2" s="1"/>
  <c r="J127" i="4" l="1"/>
  <c r="G127" i="4"/>
  <c r="H127" i="4" l="1"/>
  <c r="D12" i="2" s="1"/>
  <c r="C12" i="2"/>
  <c r="I127" i="4"/>
  <c r="F12" i="2" l="1"/>
  <c r="E128" i="4"/>
  <c r="B13" i="2"/>
  <c r="F128" i="4" l="1"/>
  <c r="J128" i="4" s="1"/>
  <c r="G128" i="4"/>
  <c r="I128" i="4" l="1"/>
  <c r="E129" i="4" s="1"/>
  <c r="H128" i="4"/>
  <c r="F129" i="4" l="1"/>
  <c r="G129" i="4" l="1"/>
  <c r="J129" i="4"/>
  <c r="H129" i="4" l="1"/>
  <c r="I129" i="4"/>
  <c r="E130" i="4" s="1"/>
  <c r="F130" i="4" l="1"/>
  <c r="G130" i="4" s="1"/>
  <c r="J130" i="4" l="1"/>
  <c r="H130" i="4"/>
  <c r="I130" i="4"/>
  <c r="E131" i="4" s="1"/>
  <c r="F131" i="4" s="1"/>
  <c r="J131" i="4" l="1"/>
  <c r="G131" i="4"/>
  <c r="I131" i="4" l="1"/>
  <c r="E132" i="4" s="1"/>
  <c r="F132" i="4" s="1"/>
  <c r="H131" i="4"/>
  <c r="G132" i="4"/>
  <c r="H132" i="4" s="1"/>
  <c r="J132" i="4"/>
  <c r="I132" i="4" l="1"/>
  <c r="E133" i="4" s="1"/>
  <c r="F133" i="4" l="1"/>
  <c r="J133" i="4"/>
  <c r="G133" i="4"/>
  <c r="H133" i="4" s="1"/>
  <c r="I133" i="4" l="1"/>
  <c r="E134" i="4" s="1"/>
  <c r="F134" i="4" l="1"/>
  <c r="G134" i="4" s="1"/>
  <c r="H134" i="4" s="1"/>
  <c r="J134" i="4"/>
  <c r="I134" i="4" l="1"/>
  <c r="E135" i="4" s="1"/>
  <c r="J135" i="4" s="1"/>
  <c r="F135" i="4"/>
  <c r="G135" i="4" s="1"/>
  <c r="H135" i="4" l="1"/>
  <c r="I135" i="4"/>
  <c r="E136" i="4" s="1"/>
  <c r="F136" i="4" s="1"/>
  <c r="J136" i="4"/>
  <c r="G136" i="4"/>
  <c r="H136" i="4" s="1"/>
  <c r="I136" i="4" l="1"/>
  <c r="E137" i="4" s="1"/>
  <c r="F137" i="4" s="1"/>
  <c r="G137" i="4" l="1"/>
  <c r="H137" i="4" s="1"/>
  <c r="J137" i="4"/>
  <c r="I137" i="4" l="1"/>
  <c r="E138" i="4" s="1"/>
  <c r="F138" i="4" s="1"/>
  <c r="J138" i="4" l="1"/>
  <c r="G138" i="4"/>
  <c r="H138" i="4" s="1"/>
  <c r="I138" i="4" l="1"/>
  <c r="E139" i="4" s="1"/>
  <c r="F139" i="4" l="1"/>
  <c r="E13" i="2" s="1"/>
  <c r="G139" i="4"/>
  <c r="I139" i="4" s="1"/>
  <c r="J139" i="4"/>
  <c r="H139" i="4" l="1"/>
  <c r="D13" i="2" s="1"/>
  <c r="C13" i="2"/>
  <c r="B14" i="2"/>
  <c r="E140" i="4"/>
  <c r="F13" i="2"/>
  <c r="F140" i="4" l="1"/>
  <c r="G140" i="4"/>
  <c r="J140" i="4"/>
  <c r="H140" i="4" l="1"/>
  <c r="I140" i="4"/>
  <c r="E141" i="4" s="1"/>
  <c r="F141" i="4" l="1"/>
  <c r="G141" i="4"/>
  <c r="I141" i="4" s="1"/>
  <c r="E142" i="4" s="1"/>
  <c r="J141" i="4"/>
  <c r="H141" i="4" l="1"/>
  <c r="F142" i="4"/>
  <c r="G142" i="4" s="1"/>
  <c r="H142" i="4" s="1"/>
  <c r="J142" i="4"/>
  <c r="I142" i="4" l="1"/>
  <c r="E143" i="4" s="1"/>
  <c r="F143" i="4" s="1"/>
  <c r="J143" i="4" s="1"/>
  <c r="G143" i="4" l="1"/>
  <c r="H143" i="4" l="1"/>
  <c r="I143" i="4"/>
  <c r="E144" i="4" s="1"/>
  <c r="F144" i="4" l="1"/>
  <c r="J144" i="4"/>
  <c r="G144" i="4"/>
  <c r="H144" i="4" l="1"/>
  <c r="I144" i="4"/>
  <c r="E145" i="4" s="1"/>
  <c r="F145" i="4" s="1"/>
  <c r="G145" i="4" l="1"/>
  <c r="J145" i="4"/>
  <c r="H145" i="4" l="1"/>
  <c r="I145" i="4"/>
  <c r="E146" i="4" s="1"/>
  <c r="F146" i="4" s="1"/>
  <c r="G146" i="4" l="1"/>
  <c r="H146" i="4" s="1"/>
  <c r="J146" i="4"/>
  <c r="I146" i="4" l="1"/>
  <c r="E147" i="4" s="1"/>
  <c r="F147" i="4" l="1"/>
  <c r="J147" i="4" s="1"/>
  <c r="G147" i="4"/>
  <c r="H147" i="4" s="1"/>
  <c r="I147" i="4" l="1"/>
  <c r="E148" i="4" s="1"/>
  <c r="F148" i="4" s="1"/>
  <c r="G148" i="4" l="1"/>
  <c r="H148" i="4" s="1"/>
  <c r="J148" i="4"/>
  <c r="I148" i="4" l="1"/>
  <c r="E149" i="4" s="1"/>
  <c r="F149" i="4" s="1"/>
  <c r="J149" i="4" l="1"/>
  <c r="G149" i="4"/>
  <c r="H149" i="4" s="1"/>
  <c r="I149" i="4" l="1"/>
  <c r="E150" i="4" s="1"/>
  <c r="F150" i="4" l="1"/>
  <c r="G150" i="4"/>
  <c r="H150" i="4" s="1"/>
  <c r="J150" i="4"/>
  <c r="I150" i="4" l="1"/>
  <c r="E151" i="4" s="1"/>
  <c r="F151" i="4" l="1"/>
  <c r="E14" i="2" s="1"/>
  <c r="G151" i="4"/>
  <c r="J151" i="4" l="1"/>
  <c r="H151" i="4"/>
  <c r="D14" i="2" s="1"/>
  <c r="C14" i="2"/>
  <c r="I151" i="4"/>
  <c r="F14" i="2" l="1"/>
  <c r="E152" i="4"/>
  <c r="B15" i="2"/>
  <c r="F152" i="4" l="1"/>
  <c r="G152" i="4" s="1"/>
  <c r="J152" i="4" l="1"/>
  <c r="I152" i="4"/>
  <c r="E153" i="4" s="1"/>
  <c r="H152" i="4"/>
  <c r="F153" i="4" l="1"/>
  <c r="G153" i="4"/>
  <c r="I153" i="4" s="1"/>
  <c r="E154" i="4" s="1"/>
  <c r="F154" i="4" s="1"/>
  <c r="J153" i="4"/>
  <c r="J154" i="4" l="1"/>
  <c r="G154" i="4"/>
  <c r="H154" i="4" s="1"/>
  <c r="H153" i="4"/>
  <c r="I154" i="4" l="1"/>
  <c r="E155" i="4" s="1"/>
  <c r="F155" i="4" l="1"/>
  <c r="G155" i="4" s="1"/>
  <c r="J155" i="4"/>
  <c r="H155" i="4" l="1"/>
  <c r="I155" i="4"/>
  <c r="E156" i="4" s="1"/>
  <c r="F156" i="4" s="1"/>
  <c r="G156" i="4"/>
  <c r="H156" i="4" s="1"/>
  <c r="J156" i="4"/>
  <c r="I156" i="4" l="1"/>
  <c r="E157" i="4" s="1"/>
  <c r="F157" i="4" l="1"/>
  <c r="J157" i="4" l="1"/>
  <c r="G157" i="4"/>
  <c r="H157" i="4" l="1"/>
  <c r="I157" i="4"/>
  <c r="E158" i="4" s="1"/>
  <c r="F158" i="4" l="1"/>
  <c r="J158" i="4" s="1"/>
  <c r="G158" i="4" l="1"/>
  <c r="H158" i="4" l="1"/>
  <c r="I158" i="4"/>
  <c r="E159" i="4" s="1"/>
  <c r="F159" i="4" l="1"/>
  <c r="G159" i="4"/>
  <c r="H159" i="4" s="1"/>
  <c r="J159" i="4"/>
  <c r="I159" i="4" l="1"/>
  <c r="E160" i="4" s="1"/>
  <c r="F160" i="4"/>
  <c r="J160" i="4" s="1"/>
  <c r="G160" i="4"/>
  <c r="H160" i="4" s="1"/>
  <c r="I160" i="4" l="1"/>
  <c r="E161" i="4" s="1"/>
  <c r="F161" i="4" l="1"/>
  <c r="J161" i="4" l="1"/>
  <c r="G161" i="4"/>
  <c r="H161" i="4" l="1"/>
  <c r="I161" i="4"/>
  <c r="E162" i="4" s="1"/>
  <c r="F162" i="4" l="1"/>
  <c r="G162" i="4" s="1"/>
  <c r="H162" i="4" s="1"/>
  <c r="I162" i="4" l="1"/>
  <c r="E163" i="4" s="1"/>
  <c r="F163" i="4"/>
  <c r="E15" i="2" s="1"/>
  <c r="J162" i="4"/>
  <c r="G163" i="4" l="1"/>
  <c r="J163" i="4"/>
  <c r="H163" i="4" l="1"/>
  <c r="D15" i="2" s="1"/>
  <c r="C15" i="2"/>
  <c r="I163" i="4"/>
  <c r="F15" i="2" l="1"/>
  <c r="E164" i="4"/>
  <c r="B16" i="2"/>
  <c r="F164" i="4" l="1"/>
  <c r="G164" i="4" s="1"/>
  <c r="J164" i="4" l="1"/>
  <c r="I164" i="4"/>
  <c r="E165" i="4" s="1"/>
  <c r="H164" i="4"/>
  <c r="F165" i="4" l="1"/>
  <c r="G165" i="4"/>
  <c r="J165" i="4"/>
  <c r="H165" i="4" l="1"/>
  <c r="I165" i="4"/>
  <c r="E166" i="4" s="1"/>
  <c r="F166" i="4" l="1"/>
  <c r="G166" i="4" s="1"/>
  <c r="I166" i="4"/>
  <c r="E167" i="4" s="1"/>
  <c r="J166" i="4"/>
  <c r="F167" i="4" l="1"/>
  <c r="J167" i="4"/>
  <c r="G167" i="4"/>
  <c r="H167" i="4" s="1"/>
  <c r="H166" i="4"/>
  <c r="I167" i="4" l="1"/>
  <c r="E168" i="4" s="1"/>
  <c r="F168" i="4" l="1"/>
  <c r="J168" i="4" s="1"/>
  <c r="G168" i="4"/>
  <c r="H168" i="4" l="1"/>
  <c r="I168" i="4"/>
  <c r="E169" i="4" s="1"/>
  <c r="F169" i="4" l="1"/>
  <c r="J169" i="4" l="1"/>
  <c r="G169" i="4"/>
  <c r="H169" i="4" l="1"/>
  <c r="I169" i="4"/>
  <c r="E170" i="4" s="1"/>
  <c r="F170" i="4" s="1"/>
  <c r="J170" i="4" l="1"/>
  <c r="G170" i="4"/>
  <c r="H170" i="4" s="1"/>
  <c r="I170" i="4" l="1"/>
  <c r="E171" i="4" s="1"/>
  <c r="F171" i="4" l="1"/>
  <c r="J171" i="4"/>
  <c r="G171" i="4"/>
  <c r="H171" i="4" s="1"/>
  <c r="I171" i="4" l="1"/>
  <c r="E172" i="4" s="1"/>
  <c r="F172" i="4" s="1"/>
  <c r="G172" i="4" l="1"/>
  <c r="H172" i="4" s="1"/>
  <c r="J172" i="4"/>
  <c r="I172" i="4" l="1"/>
  <c r="E173" i="4" s="1"/>
  <c r="F173" i="4" s="1"/>
  <c r="J173" i="4" l="1"/>
  <c r="G173" i="4"/>
  <c r="H173" i="4" s="1"/>
  <c r="I173" i="4" l="1"/>
  <c r="E174" i="4" s="1"/>
  <c r="F174" i="4" l="1"/>
  <c r="J174" i="4"/>
  <c r="G174" i="4"/>
  <c r="H174" i="4" s="1"/>
  <c r="I174" i="4" l="1"/>
  <c r="E175" i="4" s="1"/>
  <c r="F175" i="4" s="1"/>
  <c r="E16" i="2" s="1"/>
  <c r="G175" i="4"/>
  <c r="J175" i="4" l="1"/>
  <c r="I175" i="4"/>
  <c r="H175" i="4"/>
  <c r="D16" i="2" s="1"/>
  <c r="C16" i="2"/>
  <c r="E176" i="4" l="1"/>
  <c r="F16" i="2"/>
  <c r="B17" i="2"/>
  <c r="F176" i="4" l="1"/>
  <c r="G176" i="4"/>
  <c r="J176" i="4"/>
  <c r="I176" i="4" l="1"/>
  <c r="E177" i="4" s="1"/>
  <c r="H176" i="4"/>
  <c r="F177" i="4" l="1"/>
  <c r="J177" i="4" s="1"/>
  <c r="G177" i="4"/>
  <c r="H177" i="4" l="1"/>
  <c r="I177" i="4"/>
  <c r="E178" i="4" s="1"/>
  <c r="F178" i="4" l="1"/>
  <c r="J178" i="4" s="1"/>
  <c r="G178" i="4" l="1"/>
  <c r="H178" i="4" l="1"/>
  <c r="I178" i="4"/>
  <c r="E179" i="4" s="1"/>
  <c r="F179" i="4" l="1"/>
  <c r="G179" i="4" s="1"/>
  <c r="I179" i="4" s="1"/>
  <c r="E180" i="4" s="1"/>
  <c r="J179" i="4"/>
  <c r="F180" i="4" l="1"/>
  <c r="G180" i="4" s="1"/>
  <c r="H179" i="4"/>
  <c r="H180" i="4" l="1"/>
  <c r="I180" i="4"/>
  <c r="E181" i="4" s="1"/>
  <c r="F181" i="4" s="1"/>
  <c r="J180" i="4"/>
  <c r="G181" i="4" l="1"/>
  <c r="H181" i="4" s="1"/>
  <c r="J181" i="4"/>
  <c r="I181" i="4" l="1"/>
  <c r="E182" i="4" s="1"/>
  <c r="F182" i="4" l="1"/>
  <c r="J182" i="4" s="1"/>
  <c r="G182" i="4"/>
  <c r="H182" i="4" s="1"/>
  <c r="I182" i="4" l="1"/>
  <c r="E183" i="4" s="1"/>
  <c r="F183" i="4" l="1"/>
  <c r="J183" i="4" l="1"/>
  <c r="G183" i="4"/>
  <c r="H183" i="4" l="1"/>
  <c r="I183" i="4"/>
  <c r="E184" i="4" s="1"/>
  <c r="F184" i="4" s="1"/>
  <c r="G184" i="4"/>
  <c r="H184" i="4" s="1"/>
  <c r="I184" i="4" l="1"/>
  <c r="E185" i="4" s="1"/>
  <c r="F185" i="4" s="1"/>
  <c r="J184" i="4"/>
  <c r="J185" i="4" l="1"/>
  <c r="G185" i="4"/>
  <c r="H185" i="4" s="1"/>
  <c r="I185" i="4" l="1"/>
  <c r="E186" i="4" s="1"/>
  <c r="F186" i="4" s="1"/>
  <c r="J186" i="4"/>
  <c r="G186" i="4"/>
  <c r="H186" i="4" s="1"/>
  <c r="I186" i="4" l="1"/>
  <c r="E187" i="4" s="1"/>
  <c r="F187" i="4" l="1"/>
  <c r="E17" i="2" s="1"/>
  <c r="G187" i="4"/>
  <c r="J187" i="4"/>
  <c r="H187" i="4" l="1"/>
  <c r="D17" i="2" s="1"/>
  <c r="C17" i="2"/>
  <c r="I187" i="4"/>
  <c r="E188" i="4" l="1"/>
  <c r="F17" i="2"/>
  <c r="B18" i="2"/>
  <c r="F188" i="4" l="1"/>
  <c r="G188" i="4"/>
  <c r="J188" i="4"/>
  <c r="H188" i="4" l="1"/>
  <c r="I188" i="4"/>
  <c r="E189" i="4" s="1"/>
  <c r="F189" i="4" l="1"/>
  <c r="J189" i="4"/>
  <c r="G189" i="4"/>
  <c r="H189" i="4" l="1"/>
  <c r="I189" i="4"/>
  <c r="E190" i="4" s="1"/>
  <c r="F190" i="4" l="1"/>
  <c r="G190" i="4"/>
  <c r="J190" i="4"/>
  <c r="H190" i="4" l="1"/>
  <c r="I190" i="4"/>
  <c r="E191" i="4" s="1"/>
  <c r="F191" i="4" l="1"/>
  <c r="G191" i="4"/>
  <c r="J191" i="4"/>
  <c r="H191" i="4" l="1"/>
  <c r="I191" i="4"/>
  <c r="E192" i="4" s="1"/>
  <c r="F192" i="4" s="1"/>
  <c r="G192" i="4" l="1"/>
  <c r="J192" i="4"/>
  <c r="H192" i="4" l="1"/>
  <c r="I192" i="4"/>
  <c r="E193" i="4" s="1"/>
  <c r="F193" i="4" l="1"/>
  <c r="J193" i="4"/>
  <c r="G193" i="4"/>
  <c r="H193" i="4" s="1"/>
  <c r="I193" i="4" l="1"/>
  <c r="E194" i="4" s="1"/>
  <c r="F194" i="4" l="1"/>
  <c r="J194" i="4"/>
  <c r="G194" i="4"/>
  <c r="H194" i="4" s="1"/>
  <c r="I194" i="4" l="1"/>
  <c r="E195" i="4" s="1"/>
  <c r="F195" i="4" l="1"/>
  <c r="G195" i="4" s="1"/>
  <c r="H195" i="4" s="1"/>
  <c r="I195" i="4"/>
  <c r="E196" i="4" s="1"/>
  <c r="J195" i="4"/>
  <c r="F196" i="4" l="1"/>
  <c r="J196" i="4" s="1"/>
  <c r="G196" i="4" l="1"/>
  <c r="H196" i="4" l="1"/>
  <c r="I196" i="4"/>
  <c r="E197" i="4" s="1"/>
  <c r="F197" i="4" l="1"/>
  <c r="G197" i="4" s="1"/>
  <c r="H197" i="4" s="1"/>
  <c r="I197" i="4"/>
  <c r="E198" i="4" s="1"/>
  <c r="F198" i="4" s="1"/>
  <c r="J197" i="4"/>
  <c r="J198" i="4" l="1"/>
  <c r="G198" i="4"/>
  <c r="H198" i="4" s="1"/>
  <c r="I198" i="4"/>
  <c r="E199" i="4" s="1"/>
  <c r="F199" i="4" l="1"/>
  <c r="E18" i="2" s="1"/>
  <c r="G199" i="4" l="1"/>
  <c r="I199" i="4" s="1"/>
  <c r="J199" i="4"/>
  <c r="B19" i="2" l="1"/>
  <c r="E200" i="4"/>
  <c r="F18" i="2"/>
  <c r="H199" i="4"/>
  <c r="D18" i="2" s="1"/>
  <c r="C18" i="2"/>
  <c r="F200" i="4" l="1"/>
  <c r="J200" i="4" l="1"/>
  <c r="G200" i="4"/>
  <c r="H200" i="4" l="1"/>
  <c r="I200" i="4"/>
  <c r="E201" i="4" s="1"/>
  <c r="F201" i="4" l="1"/>
  <c r="G201" i="4" s="1"/>
  <c r="I201" i="4" s="1"/>
  <c r="E202" i="4" s="1"/>
  <c r="F202" i="4" l="1"/>
  <c r="H201" i="4"/>
  <c r="J201" i="4"/>
  <c r="J202" i="4" s="1"/>
  <c r="G202" i="4" l="1"/>
  <c r="H202" i="4" l="1"/>
  <c r="I202" i="4"/>
  <c r="E203" i="4" s="1"/>
  <c r="F203" i="4" l="1"/>
  <c r="J203" i="4" l="1"/>
  <c r="G203" i="4"/>
  <c r="H203" i="4" l="1"/>
  <c r="I203" i="4"/>
  <c r="E204" i="4" s="1"/>
  <c r="F204" i="4" s="1"/>
  <c r="J204" i="4" l="1"/>
  <c r="G204" i="4"/>
  <c r="H204" i="4" l="1"/>
  <c r="I204" i="4"/>
  <c r="E205" i="4" s="1"/>
  <c r="F205" i="4" l="1"/>
  <c r="G205" i="4" s="1"/>
  <c r="J205" i="4" l="1"/>
  <c r="H205" i="4"/>
  <c r="I205" i="4"/>
  <c r="E206" i="4" s="1"/>
  <c r="F206" i="4" s="1"/>
  <c r="G206" i="4"/>
  <c r="H206" i="4" s="1"/>
  <c r="J206" i="4" l="1"/>
  <c r="I206" i="4"/>
  <c r="E207" i="4" s="1"/>
  <c r="F207" i="4" s="1"/>
  <c r="J207" i="4"/>
  <c r="G207" i="4" l="1"/>
  <c r="H207" i="4" s="1"/>
  <c r="I207" i="4"/>
  <c r="E208" i="4" s="1"/>
  <c r="F208" i="4" l="1"/>
  <c r="J208" i="4"/>
  <c r="G208" i="4"/>
  <c r="H208" i="4" s="1"/>
  <c r="I208" i="4" l="1"/>
  <c r="E209" i="4" s="1"/>
  <c r="F209" i="4" l="1"/>
  <c r="G209" i="4" s="1"/>
  <c r="H209" i="4" s="1"/>
  <c r="I209" i="4"/>
  <c r="E210" i="4" s="1"/>
  <c r="J209" i="4"/>
  <c r="F210" i="4" l="1"/>
  <c r="G210" i="4" s="1"/>
  <c r="H210" i="4" s="1"/>
  <c r="I210" i="4" l="1"/>
  <c r="E211" i="4" s="1"/>
  <c r="J210" i="4"/>
  <c r="F211" i="4" l="1"/>
  <c r="E19" i="2" s="1"/>
  <c r="G211" i="4" l="1"/>
  <c r="J211" i="4"/>
  <c r="H211" i="4" l="1"/>
  <c r="D19" i="2" s="1"/>
  <c r="C19" i="2"/>
  <c r="I211" i="4"/>
  <c r="E212" i="4" l="1"/>
  <c r="B20" i="2"/>
  <c r="F19" i="2"/>
  <c r="F212" i="4" l="1"/>
  <c r="G212" i="4"/>
  <c r="J212" i="4"/>
  <c r="H212" i="4" l="1"/>
  <c r="I212" i="4"/>
  <c r="E213" i="4" s="1"/>
  <c r="F213" i="4" s="1"/>
  <c r="J213" i="4" l="1"/>
  <c r="G213" i="4"/>
  <c r="H213" i="4" l="1"/>
  <c r="I213" i="4"/>
  <c r="E214" i="4" s="1"/>
  <c r="F214" i="4" l="1"/>
  <c r="J214" i="4"/>
  <c r="G214" i="4"/>
  <c r="H214" i="4" l="1"/>
  <c r="I214" i="4"/>
  <c r="E215" i="4" s="1"/>
  <c r="F215" i="4" l="1"/>
  <c r="J215" i="4"/>
  <c r="G215" i="4"/>
  <c r="I215" i="4" l="1"/>
  <c r="E216" i="4" s="1"/>
  <c r="F216" i="4"/>
  <c r="G216" i="4" s="1"/>
  <c r="H216" i="4" s="1"/>
  <c r="J216" i="4"/>
  <c r="H215" i="4"/>
  <c r="I216" i="4" l="1"/>
  <c r="E217" i="4" s="1"/>
  <c r="F217" i="4"/>
  <c r="J217" i="4" s="1"/>
  <c r="G217" i="4" l="1"/>
  <c r="H217" i="4" l="1"/>
  <c r="I217" i="4"/>
  <c r="E218" i="4" s="1"/>
  <c r="F218" i="4" l="1"/>
  <c r="G218" i="4"/>
  <c r="H218" i="4" s="1"/>
  <c r="J218" i="4"/>
  <c r="I218" i="4" l="1"/>
  <c r="E219" i="4" s="1"/>
  <c r="F219" i="4" l="1"/>
  <c r="G219" i="4"/>
  <c r="H219" i="4" s="1"/>
  <c r="J219" i="4"/>
  <c r="I219" i="4" l="1"/>
  <c r="E220" i="4" s="1"/>
  <c r="F220" i="4" l="1"/>
  <c r="G220" i="4" s="1"/>
  <c r="H220" i="4" s="1"/>
  <c r="J220" i="4"/>
  <c r="I220" i="4" l="1"/>
  <c r="E221" i="4" s="1"/>
  <c r="F221" i="4"/>
  <c r="J221" i="4" s="1"/>
  <c r="G221" i="4" l="1"/>
  <c r="H221" i="4" l="1"/>
  <c r="I221" i="4"/>
  <c r="E222" i="4" s="1"/>
  <c r="F222" i="4" l="1"/>
  <c r="J222" i="4"/>
  <c r="G222" i="4"/>
  <c r="H222" i="4" s="1"/>
  <c r="I222" i="4" l="1"/>
  <c r="E223" i="4" s="1"/>
  <c r="F223" i="4" l="1"/>
  <c r="E20" i="2" s="1"/>
  <c r="G223" i="4"/>
  <c r="J223" i="4"/>
  <c r="H223" i="4" l="1"/>
  <c r="D20" i="2" s="1"/>
  <c r="C20" i="2"/>
  <c r="I223" i="4"/>
  <c r="B21" i="2" l="1"/>
  <c r="E224" i="4"/>
  <c r="F20" i="2"/>
  <c r="F224" i="4" l="1"/>
  <c r="J224" i="4" s="1"/>
  <c r="G224" i="4" l="1"/>
  <c r="H224" i="4" l="1"/>
  <c r="I224" i="4"/>
  <c r="E225" i="4" s="1"/>
  <c r="F225" i="4" l="1"/>
  <c r="G225" i="4" s="1"/>
  <c r="I225" i="4"/>
  <c r="E226" i="4" s="1"/>
  <c r="J225" i="4"/>
  <c r="F226" i="4" l="1"/>
  <c r="G226" i="4" s="1"/>
  <c r="H225" i="4"/>
  <c r="H226" i="4" l="1"/>
  <c r="I226" i="4"/>
  <c r="E227" i="4" s="1"/>
  <c r="J226" i="4"/>
  <c r="F227" i="4" l="1"/>
  <c r="G227" i="4" s="1"/>
  <c r="J227" i="4"/>
  <c r="I227" i="4" l="1"/>
  <c r="E228" i="4" s="1"/>
  <c r="H227" i="4"/>
  <c r="F228" i="4" l="1"/>
  <c r="G228" i="4" l="1"/>
  <c r="J228" i="4"/>
  <c r="H228" i="4" l="1"/>
  <c r="I228" i="4"/>
  <c r="E229" i="4" s="1"/>
  <c r="F229" i="4" l="1"/>
  <c r="G229" i="4"/>
  <c r="H229" i="4" s="1"/>
  <c r="J229" i="4"/>
  <c r="I229" i="4" l="1"/>
  <c r="E230" i="4" s="1"/>
  <c r="F230" i="4" s="1"/>
  <c r="J230" i="4" l="1"/>
  <c r="G230" i="4"/>
  <c r="H230" i="4" s="1"/>
  <c r="I230" i="4" l="1"/>
  <c r="E231" i="4" s="1"/>
  <c r="F231" i="4" l="1"/>
  <c r="G231" i="4" s="1"/>
  <c r="H231" i="4" l="1"/>
  <c r="I231" i="4"/>
  <c r="E232" i="4" s="1"/>
  <c r="J231" i="4"/>
  <c r="F232" i="4" l="1"/>
  <c r="G232" i="4" s="1"/>
  <c r="H232" i="4" l="1"/>
  <c r="I232" i="4"/>
  <c r="E233" i="4" s="1"/>
  <c r="J232" i="4"/>
  <c r="F233" i="4" l="1"/>
  <c r="J233" i="4" s="1"/>
  <c r="G233" i="4" l="1"/>
  <c r="H233" i="4" l="1"/>
  <c r="I233" i="4"/>
  <c r="E234" i="4" s="1"/>
  <c r="F234" i="4" l="1"/>
  <c r="G234" i="4" l="1"/>
  <c r="H234" i="4" s="1"/>
  <c r="J234" i="4"/>
  <c r="I234" i="4" l="1"/>
  <c r="E235" i="4" s="1"/>
  <c r="F235" i="4" l="1"/>
  <c r="E21" i="2" s="1"/>
  <c r="G235" i="4" l="1"/>
  <c r="J235" i="4"/>
  <c r="H235" i="4"/>
  <c r="D21" i="2" s="1"/>
  <c r="C21" i="2"/>
  <c r="I235" i="4"/>
  <c r="E236" i="4" l="1"/>
  <c r="F21" i="2"/>
  <c r="B22" i="2"/>
  <c r="F236" i="4" l="1"/>
  <c r="G236" i="4" s="1"/>
  <c r="J236" i="4"/>
  <c r="I236" i="4" l="1"/>
  <c r="E237" i="4" s="1"/>
  <c r="H236" i="4"/>
  <c r="F237" i="4" l="1"/>
  <c r="J237" i="4"/>
  <c r="G237" i="4"/>
  <c r="H237" i="4" l="1"/>
  <c r="I237" i="4"/>
  <c r="E238" i="4" s="1"/>
  <c r="F238" i="4" l="1"/>
  <c r="G238" i="4" s="1"/>
  <c r="I238" i="4" s="1"/>
  <c r="E239" i="4" s="1"/>
  <c r="J238" i="4"/>
  <c r="F239" i="4" l="1"/>
  <c r="G239" i="4"/>
  <c r="H239" i="4" s="1"/>
  <c r="J239" i="4"/>
  <c r="H238" i="4"/>
  <c r="I239" i="4" l="1"/>
  <c r="E240" i="4" s="1"/>
  <c r="F240" i="4" l="1"/>
  <c r="J240" i="4" s="1"/>
  <c r="G240" i="4"/>
  <c r="H240" i="4" l="1"/>
  <c r="I240" i="4"/>
  <c r="E241" i="4" s="1"/>
  <c r="F241" i="4" s="1"/>
  <c r="J241" i="4" s="1"/>
  <c r="G241" i="4" l="1"/>
  <c r="I241" i="4"/>
  <c r="E242" i="4" s="1"/>
  <c r="F242" i="4" l="1"/>
  <c r="H241" i="4"/>
  <c r="G242" i="4"/>
  <c r="H242" i="4" s="1"/>
  <c r="J242" i="4"/>
  <c r="I242" i="4" l="1"/>
  <c r="E243" i="4" s="1"/>
  <c r="F243" i="4" l="1"/>
  <c r="G243" i="4" s="1"/>
  <c r="H243" i="4" s="1"/>
  <c r="J243" i="4"/>
  <c r="I243" i="4" l="1"/>
  <c r="E244" i="4" s="1"/>
  <c r="F244" i="4"/>
  <c r="G244" i="4" s="1"/>
  <c r="H244" i="4" l="1"/>
  <c r="I244" i="4"/>
  <c r="E245" i="4" s="1"/>
  <c r="J244" i="4"/>
  <c r="F245" i="4" l="1"/>
  <c r="J245" i="4" s="1"/>
  <c r="G245" i="4" l="1"/>
  <c r="H245" i="4" s="1"/>
  <c r="I245" i="4" l="1"/>
  <c r="E246" i="4" s="1"/>
  <c r="F246" i="4" l="1"/>
  <c r="J246" i="4"/>
  <c r="G246" i="4"/>
  <c r="H246" i="4" s="1"/>
  <c r="I246" i="4" l="1"/>
  <c r="E247" i="4" s="1"/>
  <c r="F247" i="4" l="1"/>
  <c r="E22" i="2" s="1"/>
  <c r="G247" i="4"/>
  <c r="J247" i="4"/>
  <c r="H247" i="4" l="1"/>
  <c r="D22" i="2" s="1"/>
  <c r="C22" i="2"/>
  <c r="I247" i="4"/>
  <c r="F22" i="2" l="1"/>
  <c r="E248" i="4"/>
  <c r="B23" i="2"/>
  <c r="F248" i="4" l="1"/>
  <c r="G248" i="4" s="1"/>
  <c r="J248" i="4"/>
  <c r="I248" i="4" l="1"/>
  <c r="E249" i="4" s="1"/>
  <c r="F249" i="4" s="1"/>
  <c r="J249" i="4" s="1"/>
  <c r="H248" i="4"/>
  <c r="G249" i="4" l="1"/>
  <c r="H249" i="4" l="1"/>
  <c r="I249" i="4"/>
  <c r="E250" i="4" s="1"/>
  <c r="F250" i="4" l="1"/>
  <c r="J250" i="4"/>
  <c r="G250" i="4"/>
  <c r="H250" i="4" l="1"/>
  <c r="I250" i="4"/>
  <c r="E251" i="4" s="1"/>
  <c r="F251" i="4" s="1"/>
  <c r="G251" i="4" l="1"/>
  <c r="J251" i="4"/>
  <c r="H251" i="4" l="1"/>
  <c r="I251" i="4"/>
  <c r="E252" i="4" s="1"/>
  <c r="F252" i="4" l="1"/>
  <c r="G252" i="4" s="1"/>
  <c r="J252" i="4"/>
  <c r="I252" i="4" l="1"/>
  <c r="E253" i="4" s="1"/>
  <c r="F253" i="4"/>
  <c r="G253" i="4"/>
  <c r="H253" i="4" s="1"/>
  <c r="J253" i="4"/>
  <c r="H252" i="4"/>
  <c r="I253" i="4" l="1"/>
  <c r="E254" i="4" s="1"/>
  <c r="F254" i="4" s="1"/>
  <c r="J254" i="4" l="1"/>
  <c r="G254" i="4"/>
  <c r="H254" i="4" s="1"/>
  <c r="I254" i="4" l="1"/>
  <c r="E255" i="4" s="1"/>
  <c r="F255" i="4" l="1"/>
  <c r="G255" i="4" s="1"/>
  <c r="J255" i="4"/>
  <c r="H255" i="4" l="1"/>
  <c r="I255" i="4"/>
  <c r="E256" i="4" s="1"/>
  <c r="F256" i="4" l="1"/>
  <c r="J256" i="4" l="1"/>
  <c r="G256" i="4"/>
  <c r="H256" i="4" l="1"/>
  <c r="I256" i="4"/>
  <c r="E257" i="4" s="1"/>
  <c r="F257" i="4" s="1"/>
  <c r="G257" i="4"/>
  <c r="H257" i="4" s="1"/>
  <c r="J257" i="4"/>
  <c r="I257" i="4" l="1"/>
  <c r="E258" i="4" s="1"/>
  <c r="F258" i="4" s="1"/>
  <c r="J258" i="4" l="1"/>
  <c r="G258" i="4"/>
  <c r="H258" i="4" s="1"/>
  <c r="I258" i="4" l="1"/>
  <c r="E259" i="4" s="1"/>
  <c r="F259" i="4" l="1"/>
  <c r="E23" i="2" s="1"/>
  <c r="G259" i="4"/>
  <c r="J259" i="4"/>
  <c r="H259" i="4" l="1"/>
  <c r="D23" i="2" s="1"/>
  <c r="C23" i="2"/>
  <c r="I259" i="4"/>
  <c r="F23" i="2" l="1"/>
  <c r="E260" i="4"/>
  <c r="B24" i="2"/>
  <c r="F260" i="4" l="1"/>
  <c r="J260" i="4"/>
  <c r="G260" i="4" l="1"/>
  <c r="H260" i="4" l="1"/>
  <c r="I260" i="4"/>
  <c r="E261" i="4" s="1"/>
  <c r="F261" i="4" l="1"/>
  <c r="G261" i="4"/>
  <c r="I261" i="4" s="1"/>
  <c r="E262" i="4" s="1"/>
  <c r="J261" i="4"/>
  <c r="H261" i="4" l="1"/>
  <c r="F262" i="4"/>
  <c r="G262" i="4" s="1"/>
  <c r="H262" i="4" l="1"/>
  <c r="I262" i="4"/>
  <c r="E263" i="4" s="1"/>
  <c r="J262" i="4"/>
  <c r="F263" i="4" l="1"/>
  <c r="J263" i="4" l="1"/>
  <c r="G263" i="4"/>
  <c r="H263" i="4" l="1"/>
  <c r="I263" i="4"/>
  <c r="E264" i="4" s="1"/>
  <c r="F264" i="4" s="1"/>
  <c r="J264" i="4" l="1"/>
  <c r="G264" i="4"/>
  <c r="H264" i="4" l="1"/>
  <c r="I264" i="4"/>
  <c r="E265" i="4" s="1"/>
  <c r="F265" i="4" s="1"/>
  <c r="J265" i="4" l="1"/>
  <c r="G265" i="4"/>
  <c r="H265" i="4" s="1"/>
  <c r="I265" i="4" l="1"/>
  <c r="E266" i="4" s="1"/>
  <c r="F266" i="4" s="1"/>
  <c r="G266" i="4"/>
  <c r="H266" i="4" s="1"/>
  <c r="J266" i="4"/>
  <c r="I266" i="4" l="1"/>
  <c r="E267" i="4" s="1"/>
  <c r="F267" i="4" s="1"/>
  <c r="G267" i="4" l="1"/>
  <c r="H267" i="4" s="1"/>
  <c r="J267" i="4"/>
  <c r="I267" i="4"/>
  <c r="E268" i="4" s="1"/>
  <c r="F268" i="4" l="1"/>
  <c r="J268" i="4" s="1"/>
  <c r="G268" i="4"/>
  <c r="H268" i="4" s="1"/>
  <c r="I268" i="4" l="1"/>
  <c r="E269" i="4" s="1"/>
  <c r="F269" i="4" l="1"/>
  <c r="J269" i="4" l="1"/>
  <c r="G269" i="4"/>
  <c r="H269" i="4" l="1"/>
  <c r="I269" i="4"/>
  <c r="E270" i="4" s="1"/>
  <c r="F270" i="4" l="1"/>
  <c r="G270" i="4" l="1"/>
  <c r="J270" i="4"/>
  <c r="H270" i="4" l="1"/>
  <c r="I270" i="4"/>
  <c r="E271" i="4" s="1"/>
  <c r="F271" i="4" l="1"/>
  <c r="E24" i="2" s="1"/>
  <c r="J271" i="4"/>
  <c r="G271" i="4"/>
  <c r="H271" i="4" l="1"/>
  <c r="D24" i="2" s="1"/>
  <c r="C24" i="2"/>
  <c r="I271" i="4"/>
  <c r="E272" i="4" l="1"/>
  <c r="F24" i="2"/>
  <c r="B25" i="2"/>
  <c r="F272" i="4" l="1"/>
  <c r="J272" i="4" s="1"/>
  <c r="G272" i="4"/>
  <c r="H272" i="4" l="1"/>
  <c r="I272" i="4"/>
  <c r="E273" i="4" s="1"/>
  <c r="F273" i="4" l="1"/>
  <c r="G273" i="4" s="1"/>
  <c r="I273" i="4" s="1"/>
  <c r="E274" i="4" s="1"/>
  <c r="F274" i="4" l="1"/>
  <c r="J273" i="4"/>
  <c r="J274" i="4" s="1"/>
  <c r="H273" i="4"/>
  <c r="G274" i="4" l="1"/>
  <c r="H274" i="4" l="1"/>
  <c r="I274" i="4"/>
  <c r="E275" i="4" s="1"/>
  <c r="F275" i="4" l="1"/>
  <c r="J275" i="4" s="1"/>
  <c r="G275" i="4"/>
  <c r="H275" i="4" l="1"/>
  <c r="I275" i="4"/>
  <c r="E276" i="4" s="1"/>
  <c r="F276" i="4" s="1"/>
  <c r="J276" i="4" l="1"/>
  <c r="G276" i="4"/>
  <c r="I276" i="4" s="1"/>
  <c r="E277" i="4" s="1"/>
  <c r="F277" i="4" s="1"/>
  <c r="H276" i="4" l="1"/>
  <c r="G277" i="4"/>
  <c r="H277" i="4" s="1"/>
  <c r="J277" i="4"/>
  <c r="I277" i="4" l="1"/>
  <c r="E278" i="4" s="1"/>
  <c r="F278" i="4" l="1"/>
  <c r="J278" i="4"/>
  <c r="G278" i="4"/>
  <c r="H278" i="4" s="1"/>
  <c r="I278" i="4" l="1"/>
  <c r="E279" i="4" s="1"/>
  <c r="F279" i="4" l="1"/>
  <c r="J279" i="4"/>
  <c r="G279" i="4"/>
  <c r="H279" i="4" s="1"/>
  <c r="I279" i="4" l="1"/>
  <c r="E280" i="4" s="1"/>
  <c r="F280" i="4" s="1"/>
  <c r="G280" i="4" l="1"/>
  <c r="H280" i="4" s="1"/>
  <c r="J280" i="4"/>
  <c r="I280" i="4" l="1"/>
  <c r="E281" i="4" s="1"/>
  <c r="F281" i="4" s="1"/>
  <c r="G281" i="4" l="1"/>
  <c r="H281" i="4" s="1"/>
  <c r="J281" i="4"/>
  <c r="I281" i="4" l="1"/>
  <c r="E282" i="4" s="1"/>
  <c r="F282" i="4" s="1"/>
  <c r="J282" i="4" l="1"/>
  <c r="G282" i="4"/>
  <c r="H282" i="4" s="1"/>
  <c r="I282" i="4" l="1"/>
  <c r="E283" i="4" s="1"/>
  <c r="F283" i="4" l="1"/>
  <c r="E25" i="2" s="1"/>
  <c r="G283" i="4"/>
  <c r="J283" i="4"/>
  <c r="H283" i="4" l="1"/>
  <c r="D25" i="2" s="1"/>
  <c r="C25" i="2"/>
  <c r="I283" i="4"/>
  <c r="F25" i="2" l="1"/>
  <c r="B26" i="2"/>
  <c r="E284" i="4"/>
  <c r="F284" i="4" l="1"/>
  <c r="G284" i="4"/>
  <c r="J284" i="4"/>
  <c r="H284" i="4" l="1"/>
  <c r="I284" i="4"/>
  <c r="E285" i="4" s="1"/>
  <c r="F285" i="4" l="1"/>
  <c r="G285" i="4" s="1"/>
  <c r="I285" i="4" s="1"/>
  <c r="E286" i="4" s="1"/>
  <c r="J285" i="4"/>
  <c r="F286" i="4" l="1"/>
  <c r="G286" i="4" s="1"/>
  <c r="H286" i="4" s="1"/>
  <c r="J286" i="4"/>
  <c r="H285" i="4"/>
  <c r="I286" i="4" l="1"/>
  <c r="E287" i="4" s="1"/>
  <c r="F287" i="4" l="1"/>
  <c r="J287" i="4" s="1"/>
  <c r="G287" i="4" l="1"/>
  <c r="H287" i="4"/>
  <c r="I287" i="4"/>
  <c r="E288" i="4" s="1"/>
  <c r="F288" i="4" s="1"/>
  <c r="J288" i="4" s="1"/>
  <c r="G288" i="4"/>
  <c r="I288" i="4" l="1"/>
  <c r="E289" i="4" s="1"/>
  <c r="F289" i="4" s="1"/>
  <c r="H288" i="4"/>
  <c r="G289" i="4" l="1"/>
  <c r="J289" i="4"/>
  <c r="H289" i="4" l="1"/>
  <c r="I289" i="4"/>
  <c r="E290" i="4" s="1"/>
  <c r="F290" i="4" l="1"/>
  <c r="G290" i="4"/>
  <c r="H290" i="4" s="1"/>
  <c r="J290" i="4"/>
  <c r="I290" i="4" l="1"/>
  <c r="E291" i="4" s="1"/>
  <c r="F291" i="4" l="1"/>
  <c r="G291" i="4" s="1"/>
  <c r="J291" i="4"/>
  <c r="H291" i="4" l="1"/>
  <c r="I291" i="4"/>
  <c r="E292" i="4" s="1"/>
  <c r="F292" i="4" l="1"/>
  <c r="G292" i="4" l="1"/>
  <c r="J292" i="4"/>
  <c r="H292" i="4" l="1"/>
  <c r="I292" i="4"/>
  <c r="E293" i="4" s="1"/>
  <c r="F293" i="4" s="1"/>
  <c r="J293" i="4" l="1"/>
  <c r="G293" i="4"/>
  <c r="H293" i="4" s="1"/>
  <c r="I293" i="4" l="1"/>
  <c r="E294" i="4" s="1"/>
  <c r="F294" i="4" l="1"/>
  <c r="J294" i="4" s="1"/>
  <c r="G294" i="4"/>
  <c r="H294" i="4" s="1"/>
  <c r="I294" i="4" l="1"/>
  <c r="E295" i="4" s="1"/>
  <c r="F295" i="4" l="1"/>
  <c r="E26" i="2" s="1"/>
  <c r="G295" i="4"/>
  <c r="J295" i="4"/>
  <c r="H295" i="4" l="1"/>
  <c r="D26" i="2" s="1"/>
  <c r="C26" i="2"/>
  <c r="I295" i="4"/>
  <c r="E296" i="4" l="1"/>
  <c r="F26" i="2"/>
  <c r="B27" i="2"/>
  <c r="F296" i="4" l="1"/>
  <c r="G296" i="4"/>
  <c r="J296" i="4"/>
  <c r="H296" i="4" l="1"/>
  <c r="I296" i="4"/>
  <c r="E297" i="4" s="1"/>
  <c r="F297" i="4" l="1"/>
  <c r="J297" i="4" s="1"/>
  <c r="G297" i="4" l="1"/>
  <c r="I297" i="4" s="1"/>
  <c r="E298" i="4" s="1"/>
  <c r="F298" i="4" s="1"/>
  <c r="J298" i="4" l="1"/>
  <c r="G298" i="4"/>
  <c r="H298" i="4" s="1"/>
  <c r="H297" i="4"/>
  <c r="I298" i="4" l="1"/>
  <c r="E299" i="4" s="1"/>
  <c r="F299" i="4" l="1"/>
  <c r="G299" i="4" s="1"/>
  <c r="J299" i="4"/>
  <c r="H299" i="4" l="1"/>
  <c r="I299" i="4"/>
  <c r="E300" i="4" s="1"/>
  <c r="F300" i="4" l="1"/>
  <c r="G300" i="4" l="1"/>
  <c r="J300" i="4"/>
  <c r="H300" i="4" l="1"/>
  <c r="I300" i="4"/>
  <c r="E301" i="4" s="1"/>
  <c r="F301" i="4" l="1"/>
  <c r="J301" i="4" s="1"/>
  <c r="G301" i="4"/>
  <c r="H301" i="4" l="1"/>
  <c r="I301" i="4"/>
  <c r="E302" i="4" s="1"/>
  <c r="F302" i="4" l="1"/>
  <c r="J302" i="4" s="1"/>
  <c r="G302" i="4" l="1"/>
  <c r="H302" i="4" l="1"/>
  <c r="I302" i="4"/>
  <c r="E303" i="4" s="1"/>
  <c r="F303" i="4" l="1"/>
  <c r="J303" i="4" s="1"/>
  <c r="G303" i="4"/>
  <c r="H303" i="4" s="1"/>
  <c r="I303" i="4" l="1"/>
  <c r="E304" i="4" s="1"/>
  <c r="F304" i="4" l="1"/>
  <c r="J304" i="4" l="1"/>
  <c r="G304" i="4"/>
  <c r="H304" i="4" l="1"/>
  <c r="I304" i="4"/>
  <c r="E305" i="4" s="1"/>
  <c r="F305" i="4" s="1"/>
  <c r="G305" i="4" l="1"/>
  <c r="H305" i="4" s="1"/>
  <c r="J305" i="4"/>
  <c r="I305" i="4"/>
  <c r="E306" i="4" s="1"/>
  <c r="F306" i="4" s="1"/>
  <c r="G306" i="4" l="1"/>
  <c r="H306" i="4" s="1"/>
  <c r="J306" i="4"/>
  <c r="I306" i="4" l="1"/>
  <c r="E307" i="4" s="1"/>
  <c r="F307" i="4" l="1"/>
  <c r="E27" i="2" s="1"/>
  <c r="G307" i="4"/>
  <c r="J307" i="4"/>
  <c r="H307" i="4" l="1"/>
  <c r="D27" i="2" s="1"/>
  <c r="C27" i="2"/>
  <c r="I307" i="4"/>
  <c r="E308" i="4" l="1"/>
  <c r="F27" i="2"/>
  <c r="B28" i="2"/>
  <c r="F308" i="4" l="1"/>
  <c r="G308" i="4" s="1"/>
  <c r="I308" i="4" l="1"/>
  <c r="E309" i="4" s="1"/>
  <c r="H308" i="4"/>
  <c r="J308" i="4"/>
  <c r="F309" i="4" l="1"/>
  <c r="J309" i="4" s="1"/>
  <c r="G309" i="4" l="1"/>
  <c r="H309" i="4" l="1"/>
  <c r="I309" i="4"/>
  <c r="E310" i="4" s="1"/>
  <c r="F310" i="4" l="1"/>
  <c r="J310" i="4"/>
  <c r="G310" i="4"/>
  <c r="I310" i="4" l="1"/>
  <c r="E311" i="4" s="1"/>
  <c r="H310" i="4"/>
  <c r="F311" i="4" l="1"/>
  <c r="J311" i="4" l="1"/>
  <c r="G311" i="4"/>
  <c r="H311" i="4" l="1"/>
  <c r="I311" i="4"/>
  <c r="E312" i="4" s="1"/>
  <c r="F312" i="4" l="1"/>
  <c r="G312" i="4"/>
  <c r="I312" i="4" s="1"/>
  <c r="E313" i="4" s="1"/>
  <c r="J312" i="4"/>
  <c r="F313" i="4" l="1"/>
  <c r="G313" i="4"/>
  <c r="H313" i="4" s="1"/>
  <c r="J313" i="4"/>
  <c r="H312" i="4"/>
  <c r="I313" i="4" l="1"/>
  <c r="E314" i="4" s="1"/>
  <c r="F314" i="4" l="1"/>
  <c r="J314" i="4" l="1"/>
  <c r="G314" i="4"/>
  <c r="H314" i="4" s="1"/>
  <c r="I314" i="4" l="1"/>
  <c r="E315" i="4" s="1"/>
  <c r="F315" i="4" l="1"/>
  <c r="G315" i="4"/>
  <c r="H315" i="4" s="1"/>
  <c r="J315" i="4"/>
  <c r="I315" i="4" l="1"/>
  <c r="E316" i="4" s="1"/>
  <c r="F316" i="4" s="1"/>
  <c r="J316" i="4"/>
  <c r="G316" i="4"/>
  <c r="H316" i="4" s="1"/>
  <c r="I316" i="4" l="1"/>
  <c r="E317" i="4" s="1"/>
  <c r="F317" i="4" l="1"/>
  <c r="G317" i="4"/>
  <c r="H317" i="4" s="1"/>
  <c r="J317" i="4"/>
  <c r="I317" i="4" l="1"/>
  <c r="E318" i="4" s="1"/>
  <c r="F318" i="4" s="1"/>
  <c r="J318" i="4" l="1"/>
  <c r="G318" i="4"/>
  <c r="H318" i="4" s="1"/>
  <c r="I318" i="4" l="1"/>
  <c r="E319" i="4" s="1"/>
  <c r="F319" i="4" s="1"/>
  <c r="E28" i="2" l="1"/>
  <c r="G319" i="4"/>
  <c r="J319" i="4"/>
  <c r="H319" i="4"/>
  <c r="D28" i="2" s="1"/>
  <c r="C28" i="2"/>
  <c r="I319" i="4"/>
  <c r="E320" i="4" l="1"/>
  <c r="B29" i="2"/>
  <c r="F28" i="2"/>
  <c r="F320" i="4" l="1"/>
  <c r="J320" i="4" s="1"/>
  <c r="G320" i="4" l="1"/>
  <c r="H320" i="4" l="1"/>
  <c r="I320" i="4"/>
  <c r="E321" i="4" s="1"/>
  <c r="F321" i="4" l="1"/>
  <c r="J321" i="4"/>
  <c r="G321" i="4"/>
  <c r="H321" i="4" l="1"/>
  <c r="I321" i="4"/>
  <c r="E322" i="4" s="1"/>
  <c r="F322" i="4" l="1"/>
  <c r="J322" i="4" s="1"/>
  <c r="G322" i="4" l="1"/>
  <c r="H322" i="4" l="1"/>
  <c r="I322" i="4"/>
  <c r="E323" i="4" s="1"/>
  <c r="F323" i="4" l="1"/>
  <c r="J323" i="4"/>
  <c r="G323" i="4" l="1"/>
  <c r="H323" i="4" l="1"/>
  <c r="I323" i="4"/>
  <c r="E324" i="4" s="1"/>
  <c r="F324" i="4" l="1"/>
  <c r="J324" i="4" s="1"/>
  <c r="G324" i="4"/>
  <c r="H324" i="4" l="1"/>
  <c r="I324" i="4"/>
  <c r="E325" i="4" s="1"/>
  <c r="F325" i="4" s="1"/>
  <c r="G325" i="4" l="1"/>
  <c r="H325" i="4" s="1"/>
  <c r="J325" i="4"/>
  <c r="I325" i="4" l="1"/>
  <c r="E326" i="4" s="1"/>
  <c r="F326" i="4" s="1"/>
  <c r="J326" i="4"/>
  <c r="G326" i="4" l="1"/>
  <c r="H326" i="4" s="1"/>
  <c r="I326" i="4" l="1"/>
  <c r="E327" i="4" s="1"/>
  <c r="F327" i="4"/>
  <c r="G327" i="4" l="1"/>
  <c r="H327" i="4" s="1"/>
  <c r="J327" i="4"/>
  <c r="I327" i="4" l="1"/>
  <c r="E328" i="4" s="1"/>
  <c r="F328" i="4" l="1"/>
  <c r="J328" i="4" s="1"/>
  <c r="G328" i="4"/>
  <c r="H328" i="4" s="1"/>
  <c r="I328" i="4" l="1"/>
  <c r="E329" i="4" s="1"/>
  <c r="F329" i="4" s="1"/>
  <c r="J329" i="4"/>
  <c r="G329" i="4" l="1"/>
  <c r="H329" i="4" s="1"/>
  <c r="I329" i="4" l="1"/>
  <c r="E330" i="4" s="1"/>
  <c r="F330" i="4" s="1"/>
  <c r="G330" i="4" l="1"/>
  <c r="H330" i="4" s="1"/>
  <c r="J330" i="4"/>
  <c r="I330" i="4"/>
  <c r="E331" i="4" s="1"/>
  <c r="F331" i="4" l="1"/>
  <c r="E29" i="2" s="1"/>
  <c r="G331" i="4"/>
  <c r="H331" i="4" l="1"/>
  <c r="D29" i="2" s="1"/>
  <c r="C29" i="2"/>
  <c r="I331" i="4"/>
  <c r="J331" i="4"/>
  <c r="F29" i="2" l="1"/>
  <c r="E332" i="4"/>
  <c r="B30" i="2"/>
  <c r="F332" i="4" l="1"/>
  <c r="G332" i="4" l="1"/>
  <c r="J332" i="4"/>
  <c r="H332" i="4" l="1"/>
  <c r="I332" i="4"/>
  <c r="E333" i="4" s="1"/>
  <c r="F333" i="4" l="1"/>
  <c r="J333" i="4"/>
  <c r="G333" i="4"/>
  <c r="H333" i="4" l="1"/>
  <c r="I333" i="4"/>
  <c r="E334" i="4" s="1"/>
  <c r="F334" i="4" l="1"/>
  <c r="J334" i="4"/>
  <c r="G334" i="4"/>
  <c r="H334" i="4" l="1"/>
  <c r="I334" i="4"/>
  <c r="E335" i="4" s="1"/>
  <c r="F335" i="4" l="1"/>
  <c r="G335" i="4"/>
  <c r="J335" i="4"/>
  <c r="I335" i="4" l="1"/>
  <c r="E336" i="4" s="1"/>
  <c r="F336" i="4"/>
  <c r="G336" i="4" s="1"/>
  <c r="H336" i="4" s="1"/>
  <c r="J336" i="4"/>
  <c r="H335" i="4"/>
  <c r="I336" i="4" l="1"/>
  <c r="E337" i="4" s="1"/>
  <c r="F337" i="4" s="1"/>
  <c r="J337" i="4" s="1"/>
  <c r="G337" i="4"/>
  <c r="I337" i="4" s="1"/>
  <c r="E338" i="4" s="1"/>
  <c r="F338" i="4" l="1"/>
  <c r="G338" i="4" s="1"/>
  <c r="H338" i="4" s="1"/>
  <c r="H337" i="4"/>
  <c r="J338" i="4"/>
  <c r="I338" i="4" l="1"/>
  <c r="E339" i="4" s="1"/>
  <c r="F339" i="4" l="1"/>
  <c r="J339" i="4" s="1"/>
  <c r="G339" i="4"/>
  <c r="H339" i="4" s="1"/>
  <c r="I339" i="4" l="1"/>
  <c r="E340" i="4" s="1"/>
  <c r="F340" i="4" s="1"/>
  <c r="J340" i="4"/>
  <c r="G340" i="4" l="1"/>
  <c r="H340" i="4" s="1"/>
  <c r="I340" i="4" l="1"/>
  <c r="E341" i="4" s="1"/>
  <c r="F341" i="4" s="1"/>
  <c r="G341" i="4" s="1"/>
  <c r="J341" i="4"/>
  <c r="H341" i="4" l="1"/>
  <c r="I341" i="4"/>
  <c r="E342" i="4" s="1"/>
  <c r="F342" i="4" s="1"/>
  <c r="J342" i="4"/>
  <c r="G342" i="4" l="1"/>
  <c r="H342" i="4" s="1"/>
  <c r="I342" i="4" l="1"/>
  <c r="E343" i="4" s="1"/>
  <c r="F343" i="4" s="1"/>
  <c r="E30" i="2" l="1"/>
  <c r="J343" i="4"/>
  <c r="G343" i="4"/>
  <c r="H343" i="4" l="1"/>
  <c r="D30" i="2" s="1"/>
  <c r="C30" i="2"/>
  <c r="I343" i="4"/>
  <c r="B31" i="2" l="1"/>
  <c r="E344" i="4"/>
  <c r="F30" i="2"/>
  <c r="F344" i="4" l="1"/>
  <c r="J344" i="4" s="1"/>
  <c r="G344" i="4" l="1"/>
  <c r="I344" i="4" s="1"/>
  <c r="E345" i="4" s="1"/>
  <c r="H344" i="4" l="1"/>
  <c r="F345" i="4"/>
  <c r="G345" i="4" l="1"/>
  <c r="J345" i="4"/>
  <c r="H345" i="4" l="1"/>
  <c r="I345" i="4"/>
  <c r="E346" i="4" s="1"/>
  <c r="F346" i="4" s="1"/>
  <c r="J346" i="4" l="1"/>
  <c r="G346" i="4"/>
  <c r="H346" i="4" l="1"/>
  <c r="I346" i="4"/>
  <c r="E347" i="4" s="1"/>
  <c r="F347" i="4" l="1"/>
  <c r="G347" i="4" l="1"/>
  <c r="I347" i="4" s="1"/>
  <c r="E348" i="4" s="1"/>
  <c r="J347" i="4"/>
  <c r="H347" i="4" l="1"/>
  <c r="F348" i="4"/>
  <c r="G348" i="4" s="1"/>
  <c r="H348" i="4" s="1"/>
  <c r="I348" i="4" l="1"/>
  <c r="E349" i="4" s="1"/>
  <c r="F349" i="4" s="1"/>
  <c r="J348" i="4"/>
  <c r="J349" i="4" l="1"/>
  <c r="G349" i="4"/>
  <c r="H349" i="4" s="1"/>
  <c r="I349" i="4"/>
  <c r="E350" i="4" s="1"/>
  <c r="F350" i="4" s="1"/>
  <c r="J350" i="4" l="1"/>
  <c r="G350" i="4"/>
  <c r="H350" i="4" s="1"/>
  <c r="I350" i="4" l="1"/>
  <c r="E351" i="4" s="1"/>
  <c r="F351" i="4" l="1"/>
  <c r="J351" i="4" s="1"/>
  <c r="G351" i="4" l="1"/>
  <c r="H351" i="4" s="1"/>
  <c r="I351" i="4"/>
  <c r="E352" i="4" s="1"/>
  <c r="F352" i="4" l="1"/>
  <c r="G352" i="4" l="1"/>
  <c r="J352" i="4"/>
  <c r="H352" i="4" l="1"/>
  <c r="I352" i="4"/>
  <c r="E353" i="4" s="1"/>
  <c r="F353" i="4" s="1"/>
  <c r="J353" i="4" l="1"/>
  <c r="G353" i="4"/>
  <c r="H353" i="4" s="1"/>
  <c r="I353" i="4" l="1"/>
  <c r="E354" i="4" s="1"/>
  <c r="F354" i="4" s="1"/>
  <c r="G354" i="4" l="1"/>
  <c r="H354" i="4" s="1"/>
  <c r="I354" i="4"/>
  <c r="E355" i="4" s="1"/>
  <c r="F355" i="4" s="1"/>
  <c r="E31" i="2" s="1"/>
  <c r="J354" i="4"/>
  <c r="J355" i="4" l="1"/>
  <c r="G355" i="4"/>
  <c r="I355" i="4" l="1"/>
  <c r="H355" i="4"/>
  <c r="D31" i="2" s="1"/>
  <c r="C31" i="2"/>
  <c r="E356" i="4" l="1"/>
  <c r="F31" i="2"/>
  <c r="B32" i="2"/>
  <c r="F356" i="4" l="1"/>
  <c r="J356" i="4"/>
  <c r="G356" i="4"/>
  <c r="I356" i="4" s="1"/>
  <c r="E357" i="4" s="1"/>
  <c r="F357" i="4" l="1"/>
  <c r="G357" i="4" s="1"/>
  <c r="H356" i="4"/>
  <c r="H357" i="4" l="1"/>
  <c r="I357" i="4"/>
  <c r="E358" i="4" s="1"/>
  <c r="J357" i="4"/>
  <c r="F358" i="4" l="1"/>
  <c r="J358" i="4" s="1"/>
  <c r="G358" i="4" l="1"/>
  <c r="H358" i="4" l="1"/>
  <c r="I358" i="4"/>
  <c r="E359" i="4" s="1"/>
  <c r="F359" i="4" l="1"/>
  <c r="J359" i="4" s="1"/>
  <c r="G359" i="4" l="1"/>
  <c r="I359" i="4" s="1"/>
  <c r="E360" i="4" s="1"/>
  <c r="F360" i="4" l="1"/>
  <c r="J360" i="4" s="1"/>
  <c r="H359" i="4"/>
  <c r="G360" i="4" l="1"/>
  <c r="H360" i="4" s="1"/>
  <c r="I360" i="4" l="1"/>
  <c r="E361" i="4" s="1"/>
  <c r="F361" i="4"/>
  <c r="J361" i="4" l="1"/>
  <c r="G361" i="4"/>
  <c r="H361" i="4" l="1"/>
  <c r="I361" i="4"/>
  <c r="E362" i="4" s="1"/>
  <c r="F362" i="4" s="1"/>
  <c r="J362" i="4" l="1"/>
  <c r="G362" i="4"/>
  <c r="H362" i="4" s="1"/>
  <c r="I362" i="4"/>
  <c r="E363" i="4" s="1"/>
  <c r="F363" i="4" l="1"/>
  <c r="J363" i="4" l="1"/>
  <c r="G363" i="4"/>
  <c r="H363" i="4" l="1"/>
  <c r="I363" i="4"/>
  <c r="E364" i="4" s="1"/>
  <c r="F364" i="4" s="1"/>
  <c r="G364" i="4"/>
  <c r="H364" i="4" s="1"/>
  <c r="J364" i="4"/>
  <c r="I364" i="4" l="1"/>
  <c r="E365" i="4" s="1"/>
  <c r="F365" i="4" l="1"/>
  <c r="J365" i="4"/>
  <c r="G365" i="4"/>
  <c r="H365" i="4" s="1"/>
  <c r="I365" i="4" l="1"/>
  <c r="E366" i="4" s="1"/>
  <c r="F366" i="4" l="1"/>
  <c r="G366" i="4"/>
  <c r="H366" i="4" s="1"/>
  <c r="J366" i="4"/>
  <c r="I366" i="4" l="1"/>
  <c r="E367" i="4" s="1"/>
  <c r="F367" i="4" l="1"/>
  <c r="E32" i="2" s="1"/>
  <c r="J367" i="4"/>
  <c r="G367" i="4"/>
  <c r="H367" i="4" l="1"/>
  <c r="D32" i="2" s="1"/>
  <c r="C32" i="2"/>
  <c r="I367" i="4"/>
  <c r="B33" i="2" l="1"/>
  <c r="E368" i="4"/>
  <c r="F32" i="2"/>
  <c r="F368" i="4" l="1"/>
  <c r="J368" i="4" s="1"/>
  <c r="G368" i="4"/>
  <c r="H368" i="4" l="1"/>
  <c r="I368" i="4"/>
  <c r="E369" i="4" s="1"/>
  <c r="F369" i="4" l="1"/>
  <c r="G369" i="4"/>
  <c r="J369" i="4"/>
  <c r="H369" i="4" l="1"/>
  <c r="I369" i="4"/>
  <c r="E370" i="4" s="1"/>
  <c r="F370" i="4" s="1"/>
  <c r="G370" i="4" l="1"/>
  <c r="J370" i="4"/>
  <c r="H370" i="4" l="1"/>
  <c r="I370" i="4"/>
  <c r="E371" i="4" s="1"/>
  <c r="F371" i="4" l="1"/>
  <c r="G371" i="4" s="1"/>
  <c r="H371" i="4" l="1"/>
  <c r="I371" i="4"/>
  <c r="E372" i="4" s="1"/>
  <c r="F372" i="4" s="1"/>
  <c r="J371" i="4"/>
  <c r="G372" i="4" l="1"/>
  <c r="J372" i="4"/>
  <c r="H372" i="4" l="1"/>
  <c r="I372" i="4"/>
  <c r="E373" i="4" s="1"/>
  <c r="F373" i="4" s="1"/>
  <c r="G373" i="4" l="1"/>
  <c r="H373" i="4" s="1"/>
  <c r="J373" i="4"/>
  <c r="I373" i="4" l="1"/>
  <c r="E374" i="4" s="1"/>
  <c r="F374" i="4" s="1"/>
  <c r="G374" i="4" l="1"/>
  <c r="H374" i="4" s="1"/>
  <c r="J374" i="4"/>
  <c r="I374" i="4" l="1"/>
  <c r="E375" i="4" s="1"/>
  <c r="F375" i="4" l="1"/>
  <c r="G375" i="4"/>
  <c r="H375" i="4" s="1"/>
  <c r="J375" i="4"/>
  <c r="I375" i="4" l="1"/>
  <c r="E376" i="4" s="1"/>
  <c r="F376" i="4" s="1"/>
  <c r="G376" i="4" l="1"/>
  <c r="H376" i="4" s="1"/>
  <c r="J376" i="4"/>
  <c r="I376" i="4" l="1"/>
  <c r="E377" i="4" s="1"/>
  <c r="F377" i="4" s="1"/>
  <c r="G377" i="4" l="1"/>
  <c r="H377" i="4" s="1"/>
  <c r="J377" i="4"/>
  <c r="I377" i="4" l="1"/>
  <c r="E378" i="4" s="1"/>
  <c r="F378" i="4" s="1"/>
  <c r="G378" i="4" l="1"/>
  <c r="H378" i="4" s="1"/>
  <c r="J378" i="4"/>
  <c r="I378" i="4" l="1"/>
  <c r="E379" i="4" s="1"/>
  <c r="F379" i="4" l="1"/>
  <c r="E33" i="2" s="1"/>
  <c r="J379" i="4"/>
  <c r="G379" i="4" l="1"/>
  <c r="H379" i="4" l="1"/>
  <c r="D33" i="2" s="1"/>
  <c r="C33" i="2"/>
  <c r="I379" i="4"/>
  <c r="E380" i="4" l="1"/>
  <c r="B34" i="2"/>
  <c r="F33" i="2"/>
  <c r="F380" i="4" l="1"/>
  <c r="G380" i="4" s="1"/>
  <c r="I380" i="4" s="1"/>
  <c r="E381" i="4" s="1"/>
  <c r="J380" i="4"/>
  <c r="F381" i="4" l="1"/>
  <c r="J381" i="4"/>
  <c r="G381" i="4"/>
  <c r="H381" i="4" s="1"/>
  <c r="H380" i="4"/>
  <c r="I381" i="4" l="1"/>
  <c r="E382" i="4" s="1"/>
  <c r="F382" i="4" l="1"/>
  <c r="G382" i="4" s="1"/>
  <c r="H382" i="4" l="1"/>
  <c r="J382" i="4"/>
  <c r="I382" i="4"/>
  <c r="E383" i="4" s="1"/>
  <c r="F383" i="4" l="1"/>
  <c r="G383" i="4" s="1"/>
  <c r="J383" i="4" l="1"/>
  <c r="I383" i="4"/>
  <c r="E384" i="4" s="1"/>
  <c r="F384" i="4" s="1"/>
  <c r="H383" i="4"/>
  <c r="G384" i="4" l="1"/>
  <c r="J384" i="4"/>
  <c r="H384" i="4" l="1"/>
  <c r="I384" i="4"/>
  <c r="E385" i="4" s="1"/>
  <c r="F385" i="4" s="1"/>
  <c r="G385" i="4" l="1"/>
  <c r="I385" i="4"/>
  <c r="E386" i="4" s="1"/>
  <c r="F386" i="4" s="1"/>
  <c r="J385" i="4"/>
  <c r="G386" i="4" l="1"/>
  <c r="H386" i="4" s="1"/>
  <c r="J386" i="4"/>
  <c r="H385" i="4"/>
  <c r="I386" i="4" l="1"/>
  <c r="E387" i="4" s="1"/>
  <c r="F387" i="4" l="1"/>
  <c r="G387" i="4"/>
  <c r="H387" i="4" s="1"/>
  <c r="J387" i="4"/>
  <c r="I387" i="4" l="1"/>
  <c r="E388" i="4" s="1"/>
  <c r="F388" i="4" s="1"/>
  <c r="G388" i="4" l="1"/>
  <c r="H388" i="4" s="1"/>
  <c r="J388" i="4"/>
  <c r="I388" i="4" l="1"/>
  <c r="E389" i="4" s="1"/>
  <c r="F389" i="4" s="1"/>
  <c r="G389" i="4" l="1"/>
  <c r="H389" i="4" s="1"/>
  <c r="J389" i="4"/>
  <c r="I389" i="4" l="1"/>
  <c r="E390" i="4" s="1"/>
  <c r="F390" i="4" s="1"/>
  <c r="G390" i="4" l="1"/>
  <c r="H390" i="4" s="1"/>
  <c r="J390" i="4"/>
  <c r="I390" i="4" l="1"/>
  <c r="E391" i="4" s="1"/>
  <c r="F391" i="4" l="1"/>
  <c r="E34" i="2" s="1"/>
  <c r="J391" i="4"/>
  <c r="G391" i="4"/>
  <c r="H391" i="4" l="1"/>
  <c r="D34" i="2" s="1"/>
  <c r="C34" i="2"/>
  <c r="I391" i="4"/>
  <c r="E392" i="4" l="1"/>
  <c r="F34" i="2"/>
  <c r="B35" i="2"/>
  <c r="F392" i="4" l="1"/>
  <c r="J392" i="4"/>
  <c r="G392" i="4"/>
  <c r="H392" i="4" l="1"/>
  <c r="I392" i="4"/>
  <c r="E393" i="4" s="1"/>
  <c r="F393" i="4" l="1"/>
  <c r="J393" i="4" s="1"/>
  <c r="G393" i="4" l="1"/>
  <c r="H393" i="4" l="1"/>
  <c r="I393" i="4"/>
  <c r="E394" i="4" s="1"/>
  <c r="F394" i="4" l="1"/>
  <c r="J394" i="4"/>
  <c r="G394" i="4"/>
  <c r="H394" i="4" l="1"/>
  <c r="I394" i="4"/>
  <c r="E395" i="4" s="1"/>
  <c r="F395" i="4" l="1"/>
  <c r="J395" i="4"/>
  <c r="G395" i="4"/>
  <c r="H395" i="4" l="1"/>
  <c r="I395" i="4"/>
  <c r="E396" i="4" s="1"/>
  <c r="F396" i="4" l="1"/>
  <c r="G396" i="4"/>
  <c r="J396" i="4"/>
  <c r="H396" i="4" l="1"/>
  <c r="I396" i="4"/>
  <c r="E397" i="4" s="1"/>
  <c r="F397" i="4" l="1"/>
  <c r="J397" i="4" s="1"/>
  <c r="G397" i="4" l="1"/>
  <c r="H397" i="4" s="1"/>
  <c r="I397" i="4"/>
  <c r="E398" i="4" s="1"/>
  <c r="F398" i="4" s="1"/>
  <c r="G398" i="4" l="1"/>
  <c r="H398" i="4" s="1"/>
  <c r="J398" i="4"/>
  <c r="I398" i="4"/>
  <c r="E399" i="4" s="1"/>
  <c r="F399" i="4" l="1"/>
  <c r="J399" i="4"/>
  <c r="G399" i="4"/>
  <c r="H399" i="4" s="1"/>
  <c r="I399" i="4" l="1"/>
  <c r="E400" i="4" s="1"/>
  <c r="F400" i="4" l="1"/>
  <c r="G400" i="4" l="1"/>
  <c r="H400" i="4" s="1"/>
  <c r="J400" i="4"/>
  <c r="I400" i="4" l="1"/>
  <c r="E401" i="4" s="1"/>
  <c r="F401" i="4" l="1"/>
  <c r="G401" i="4" s="1"/>
  <c r="H401" i="4" s="1"/>
  <c r="I401" i="4"/>
  <c r="E402" i="4" s="1"/>
  <c r="J401" i="4"/>
  <c r="F402" i="4" l="1"/>
  <c r="J402" i="4" s="1"/>
  <c r="G402" i="4" l="1"/>
  <c r="H402" i="4" l="1"/>
  <c r="I402" i="4"/>
  <c r="E403" i="4" s="1"/>
  <c r="F403" i="4" l="1"/>
  <c r="E35" i="2" s="1"/>
  <c r="G403" i="4"/>
  <c r="J403" i="4"/>
  <c r="H403" i="4" l="1"/>
  <c r="D35" i="2" s="1"/>
  <c r="C35" i="2"/>
  <c r="I403" i="4"/>
  <c r="E404" i="4" l="1"/>
  <c r="F35" i="2"/>
  <c r="B36" i="2"/>
  <c r="F404" i="4" l="1"/>
  <c r="J404" i="4"/>
  <c r="G404" i="4"/>
  <c r="I404" i="4" l="1"/>
  <c r="E405" i="4" s="1"/>
  <c r="H404" i="4"/>
  <c r="F405" i="4" l="1"/>
  <c r="J405" i="4" s="1"/>
  <c r="G405" i="4" l="1"/>
  <c r="H405" i="4" l="1"/>
  <c r="I405" i="4"/>
  <c r="E406" i="4" s="1"/>
  <c r="F406" i="4" l="1"/>
  <c r="G406" i="4" s="1"/>
  <c r="J406" i="4" l="1"/>
  <c r="I406" i="4"/>
  <c r="E407" i="4" s="1"/>
  <c r="H406" i="4"/>
  <c r="F407" i="4" l="1"/>
  <c r="J407" i="4" s="1"/>
  <c r="G407" i="4"/>
  <c r="H407" i="4" l="1"/>
  <c r="I407" i="4"/>
  <c r="E408" i="4" s="1"/>
  <c r="F408" i="4" l="1"/>
  <c r="G408" i="4" s="1"/>
  <c r="I408" i="4"/>
  <c r="E409" i="4" s="1"/>
  <c r="F409" i="4" s="1"/>
  <c r="J408" i="4"/>
  <c r="G409" i="4" l="1"/>
  <c r="H409" i="4" s="1"/>
  <c r="J409" i="4"/>
  <c r="I409" i="4"/>
  <c r="E410" i="4" s="1"/>
  <c r="F410" i="4" s="1"/>
  <c r="H408" i="4"/>
  <c r="J410" i="4" l="1"/>
  <c r="G410" i="4"/>
  <c r="H410" i="4" s="1"/>
  <c r="I410" i="4" l="1"/>
  <c r="E411" i="4" s="1"/>
  <c r="F411" i="4"/>
  <c r="J411" i="4" s="1"/>
  <c r="G411" i="4" l="1"/>
  <c r="H411" i="4" s="1"/>
  <c r="I411" i="4" l="1"/>
  <c r="E412" i="4" s="1"/>
  <c r="F412" i="4" s="1"/>
  <c r="J412" i="4"/>
  <c r="G412" i="4" l="1"/>
  <c r="H412" i="4" s="1"/>
  <c r="I412" i="4" l="1"/>
  <c r="E413" i="4" s="1"/>
  <c r="F413" i="4" s="1"/>
  <c r="J413" i="4"/>
  <c r="G413" i="4" l="1"/>
  <c r="H413" i="4" s="1"/>
  <c r="I413" i="4" l="1"/>
  <c r="E414" i="4" s="1"/>
  <c r="F414" i="4" s="1"/>
  <c r="J414" i="4"/>
  <c r="G414" i="4" l="1"/>
  <c r="H414" i="4" s="1"/>
  <c r="I414" i="4" l="1"/>
  <c r="E415" i="4" s="1"/>
  <c r="F415" i="4"/>
  <c r="E36" i="2" s="1"/>
  <c r="J415" i="4"/>
  <c r="G415" i="4"/>
  <c r="H415" i="4" l="1"/>
  <c r="D36" i="2" s="1"/>
  <c r="C36" i="2"/>
  <c r="I415" i="4"/>
  <c r="B37" i="2" l="1"/>
  <c r="E416" i="4"/>
  <c r="F36" i="2"/>
  <c r="F416" i="4" l="1"/>
  <c r="G416" i="4" s="1"/>
  <c r="J416" i="4"/>
  <c r="H416" i="4" l="1"/>
  <c r="I416" i="4"/>
  <c r="E417" i="4" s="1"/>
  <c r="F417" i="4" l="1"/>
  <c r="G417" i="4" l="1"/>
  <c r="J417" i="4"/>
  <c r="H417" i="4" l="1"/>
  <c r="I417" i="4"/>
  <c r="E418" i="4" s="1"/>
  <c r="F418" i="4" s="1"/>
  <c r="G418" i="4" l="1"/>
  <c r="J418" i="4"/>
  <c r="H418" i="4" l="1"/>
  <c r="I418" i="4"/>
  <c r="E419" i="4" s="1"/>
  <c r="F419" i="4" l="1"/>
  <c r="J419" i="4"/>
  <c r="G419" i="4"/>
  <c r="H419" i="4" l="1"/>
  <c r="I419" i="4"/>
  <c r="E420" i="4" s="1"/>
  <c r="F420" i="4" l="1"/>
  <c r="G420" i="4" s="1"/>
  <c r="I420" i="4"/>
  <c r="E421" i="4" s="1"/>
  <c r="F421" i="4" l="1"/>
  <c r="H420" i="4"/>
  <c r="J420" i="4"/>
  <c r="G421" i="4" l="1"/>
  <c r="J421" i="4"/>
  <c r="H421" i="4" l="1"/>
  <c r="I421" i="4"/>
  <c r="E422" i="4" s="1"/>
  <c r="F422" i="4" l="1"/>
  <c r="J422" i="4"/>
  <c r="G422" i="4"/>
  <c r="H422" i="4" s="1"/>
  <c r="I422" i="4" l="1"/>
  <c r="E423" i="4" s="1"/>
  <c r="F423" i="4" s="1"/>
  <c r="G423" i="4" l="1"/>
  <c r="H423" i="4" s="1"/>
  <c r="J423" i="4"/>
  <c r="I423" i="4" l="1"/>
  <c r="E424" i="4" s="1"/>
  <c r="F424" i="4" l="1"/>
  <c r="G424" i="4" s="1"/>
  <c r="J424" i="4" l="1"/>
  <c r="H424" i="4"/>
  <c r="I424" i="4"/>
  <c r="E425" i="4" s="1"/>
  <c r="F425" i="4" l="1"/>
  <c r="G425" i="4" s="1"/>
  <c r="H425" i="4" s="1"/>
  <c r="J425" i="4"/>
  <c r="I425" i="4" l="1"/>
  <c r="E426" i="4" s="1"/>
  <c r="F426" i="4" l="1"/>
  <c r="G426" i="4" s="1"/>
  <c r="H426" i="4" s="1"/>
  <c r="I426" i="4" l="1"/>
  <c r="E427" i="4" s="1"/>
  <c r="J426" i="4"/>
  <c r="F427" i="4" l="1"/>
  <c r="E37" i="2" s="1"/>
  <c r="J427" i="4" l="1"/>
  <c r="G427" i="4"/>
  <c r="H427" i="4" l="1"/>
  <c r="D37" i="2" s="1"/>
  <c r="C37" i="2"/>
  <c r="I427" i="4"/>
  <c r="E428" i="4" l="1"/>
  <c r="F37" i="2"/>
  <c r="B38" i="2"/>
  <c r="F428" i="4" l="1"/>
  <c r="G428" i="4"/>
  <c r="J428" i="4"/>
  <c r="H428" i="4" l="1"/>
  <c r="I428" i="4"/>
  <c r="E429" i="4" s="1"/>
  <c r="F429" i="4" l="1"/>
  <c r="J429" i="4" s="1"/>
  <c r="G429" i="4"/>
  <c r="H429" i="4" l="1"/>
  <c r="I429" i="4"/>
  <c r="E430" i="4" s="1"/>
  <c r="F430" i="4" l="1"/>
  <c r="J430" i="4" l="1"/>
  <c r="G430" i="4"/>
  <c r="H430" i="4" l="1"/>
  <c r="I430" i="4"/>
  <c r="E431" i="4" s="1"/>
  <c r="F431" i="4" l="1"/>
  <c r="G431" i="4" s="1"/>
  <c r="J431" i="4"/>
  <c r="I431" i="4" l="1"/>
  <c r="E432" i="4" s="1"/>
  <c r="F432" i="4" s="1"/>
  <c r="H431" i="4"/>
  <c r="J432" i="4" l="1"/>
  <c r="G432" i="4"/>
  <c r="H432" i="4" s="1"/>
  <c r="I432" i="4"/>
  <c r="E433" i="4" s="1"/>
  <c r="F433" i="4" s="1"/>
  <c r="G433" i="4" l="1"/>
  <c r="I433" i="4" s="1"/>
  <c r="E434" i="4" s="1"/>
  <c r="J433" i="4"/>
  <c r="F434" i="4" l="1"/>
  <c r="G434" i="4" s="1"/>
  <c r="H434" i="4" s="1"/>
  <c r="H433" i="4"/>
  <c r="J434" i="4" l="1"/>
  <c r="I434" i="4"/>
  <c r="E435" i="4" s="1"/>
  <c r="F435" i="4" s="1"/>
  <c r="G435" i="4" l="1"/>
  <c r="H435" i="4" s="1"/>
  <c r="J435" i="4"/>
  <c r="I435" i="4" l="1"/>
  <c r="E436" i="4" s="1"/>
  <c r="F436" i="4" l="1"/>
  <c r="G436" i="4"/>
  <c r="H436" i="4" s="1"/>
  <c r="J436" i="4"/>
  <c r="I436" i="4" l="1"/>
  <c r="E437" i="4" s="1"/>
  <c r="F437" i="4" l="1"/>
  <c r="G437" i="4" s="1"/>
  <c r="H437" i="4" s="1"/>
  <c r="J437" i="4" l="1"/>
  <c r="I437" i="4"/>
  <c r="E438" i="4" s="1"/>
  <c r="F438" i="4" l="1"/>
  <c r="J438" i="4" s="1"/>
  <c r="G438" i="4"/>
  <c r="H438" i="4" s="1"/>
  <c r="I438" i="4" l="1"/>
  <c r="E439" i="4" s="1"/>
  <c r="F439" i="4" l="1"/>
  <c r="E38" i="2" s="1"/>
  <c r="J439" i="4"/>
  <c r="G439" i="4" l="1"/>
  <c r="H439" i="4" l="1"/>
  <c r="D38" i="2" s="1"/>
  <c r="C38" i="2"/>
  <c r="I439" i="4"/>
  <c r="B39" i="2" l="1"/>
  <c r="E440" i="4"/>
  <c r="F38" i="2"/>
  <c r="F440" i="4" l="1"/>
  <c r="J440" i="4"/>
  <c r="G440" i="4"/>
  <c r="H440" i="4" l="1"/>
  <c r="I440" i="4"/>
  <c r="E441" i="4" s="1"/>
  <c r="F441" i="4" l="1"/>
  <c r="J441" i="4" s="1"/>
  <c r="G441" i="4" l="1"/>
  <c r="I441" i="4" s="1"/>
  <c r="E442" i="4" s="1"/>
  <c r="H441" i="4"/>
  <c r="F442" i="4" l="1"/>
  <c r="J442" i="4" s="1"/>
  <c r="G442" i="4" l="1"/>
  <c r="H442" i="4" l="1"/>
  <c r="I442" i="4"/>
  <c r="E443" i="4" s="1"/>
  <c r="F443" i="4" l="1"/>
  <c r="G443" i="4"/>
  <c r="H443" i="4" l="1"/>
  <c r="I443" i="4"/>
  <c r="E444" i="4" s="1"/>
  <c r="J443" i="4"/>
  <c r="F444" i="4" l="1"/>
  <c r="J444" i="4" s="1"/>
  <c r="G444" i="4" l="1"/>
  <c r="I444" i="4" s="1"/>
  <c r="E445" i="4" s="1"/>
  <c r="F445" i="4" s="1"/>
  <c r="J445" i="4" l="1"/>
  <c r="G445" i="4"/>
  <c r="H445" i="4" s="1"/>
  <c r="H444" i="4"/>
  <c r="I445" i="4"/>
  <c r="E446" i="4" s="1"/>
  <c r="F446" i="4" l="1"/>
  <c r="J446" i="4"/>
  <c r="G446" i="4"/>
  <c r="H446" i="4" s="1"/>
  <c r="I446" i="4" l="1"/>
  <c r="E447" i="4" s="1"/>
  <c r="F447" i="4" l="1"/>
  <c r="G447" i="4" s="1"/>
  <c r="H447" i="4" s="1"/>
  <c r="J447" i="4"/>
  <c r="I447" i="4" l="1"/>
  <c r="E448" i="4" s="1"/>
  <c r="F448" i="4" s="1"/>
  <c r="G448" i="4"/>
  <c r="H448" i="4" s="1"/>
  <c r="J448" i="4"/>
  <c r="I448" i="4"/>
  <c r="E449" i="4" s="1"/>
  <c r="F449" i="4" l="1"/>
  <c r="J449" i="4" s="1"/>
  <c r="G449" i="4" l="1"/>
  <c r="H449" i="4" l="1"/>
  <c r="I449" i="4"/>
  <c r="E450" i="4" s="1"/>
  <c r="F450" i="4" l="1"/>
  <c r="J450" i="4" s="1"/>
  <c r="G450" i="4" l="1"/>
  <c r="H450" i="4" l="1"/>
  <c r="I450" i="4"/>
  <c r="E451" i="4" s="1"/>
  <c r="F451" i="4" l="1"/>
  <c r="E39" i="2" s="1"/>
  <c r="J451" i="4"/>
  <c r="G451" i="4"/>
  <c r="I451" i="4" s="1"/>
  <c r="E452" i="4" l="1"/>
  <c r="F39" i="2"/>
  <c r="B40" i="2"/>
  <c r="H451" i="4"/>
  <c r="D39" i="2" s="1"/>
  <c r="C39" i="2"/>
  <c r="F452" i="4" l="1"/>
  <c r="J452" i="4" l="1"/>
  <c r="G452" i="4"/>
  <c r="H452" i="4" l="1"/>
  <c r="I452" i="4"/>
  <c r="E453" i="4" s="1"/>
  <c r="F453" i="4" l="1"/>
  <c r="J453" i="4" l="1"/>
  <c r="G453" i="4"/>
  <c r="H453" i="4" l="1"/>
  <c r="I453" i="4"/>
  <c r="E454" i="4" s="1"/>
  <c r="F454" i="4" l="1"/>
  <c r="G454" i="4" s="1"/>
  <c r="H454" i="4" l="1"/>
  <c r="I454" i="4"/>
  <c r="E455" i="4" s="1"/>
  <c r="F455" i="4" s="1"/>
  <c r="J454" i="4"/>
  <c r="G455" i="4" l="1"/>
  <c r="I455" i="4" s="1"/>
  <c r="E456" i="4" s="1"/>
  <c r="F456" i="4" s="1"/>
  <c r="J455" i="4"/>
  <c r="G456" i="4" l="1"/>
  <c r="H456" i="4" s="1"/>
  <c r="J456" i="4"/>
  <c r="H455" i="4"/>
  <c r="I456" i="4" l="1"/>
  <c r="E457" i="4" s="1"/>
  <c r="F457" i="4" s="1"/>
  <c r="G457" i="4" l="1"/>
  <c r="J457" i="4"/>
  <c r="H457" i="4" l="1"/>
  <c r="I457" i="4"/>
  <c r="E458" i="4" s="1"/>
  <c r="F458" i="4" l="1"/>
  <c r="J458" i="4" s="1"/>
  <c r="G458" i="4"/>
  <c r="H458" i="4" s="1"/>
  <c r="I458" i="4" l="1"/>
  <c r="E459" i="4" s="1"/>
  <c r="F459" i="4" s="1"/>
  <c r="J459" i="4" l="1"/>
  <c r="G459" i="4"/>
  <c r="H459" i="4" s="1"/>
  <c r="I459" i="4" l="1"/>
  <c r="E460" i="4" s="1"/>
  <c r="F460" i="4" s="1"/>
  <c r="J460" i="4" l="1"/>
  <c r="G460" i="4"/>
  <c r="H460" i="4" s="1"/>
  <c r="I460" i="4" l="1"/>
  <c r="E461" i="4" s="1"/>
  <c r="F461" i="4" l="1"/>
  <c r="J461" i="4" s="1"/>
  <c r="G461" i="4" l="1"/>
  <c r="H461" i="4" s="1"/>
  <c r="I461" i="4" l="1"/>
  <c r="E462" i="4" s="1"/>
  <c r="F462" i="4"/>
  <c r="G462" i="4" s="1"/>
  <c r="H462" i="4" s="1"/>
  <c r="J462" i="4"/>
  <c r="I462" i="4" l="1"/>
  <c r="E463" i="4" s="1"/>
  <c r="F463" i="4" l="1"/>
  <c r="E40" i="2" s="1"/>
  <c r="G463" i="4" l="1"/>
  <c r="I463" i="4"/>
  <c r="J463" i="4"/>
  <c r="E464" i="4" l="1"/>
  <c r="F40" i="2"/>
  <c r="B41" i="2"/>
  <c r="H463" i="4"/>
  <c r="D40" i="2" s="1"/>
  <c r="C40" i="2"/>
  <c r="F464" i="4" l="1"/>
  <c r="G464" i="4" l="1"/>
  <c r="J464" i="4"/>
  <c r="H464" i="4" l="1"/>
  <c r="I464" i="4"/>
  <c r="E465" i="4" s="1"/>
  <c r="F465" i="4" l="1"/>
  <c r="J465" i="4"/>
  <c r="G465" i="4"/>
  <c r="H465" i="4" l="1"/>
  <c r="I465" i="4"/>
  <c r="E466" i="4" s="1"/>
  <c r="F466" i="4" l="1"/>
  <c r="J466" i="4" s="1"/>
  <c r="G466" i="4" l="1"/>
  <c r="H466" i="4" l="1"/>
  <c r="I466" i="4"/>
  <c r="E467" i="4" s="1"/>
  <c r="F467" i="4" l="1"/>
  <c r="J467" i="4"/>
  <c r="G467" i="4"/>
  <c r="H467" i="4" l="1"/>
  <c r="I467" i="4"/>
  <c r="E468" i="4" s="1"/>
  <c r="F468" i="4" s="1"/>
  <c r="G468" i="4" l="1"/>
  <c r="J468" i="4"/>
  <c r="H468" i="4" l="1"/>
  <c r="I468" i="4"/>
  <c r="E469" i="4" s="1"/>
  <c r="F469" i="4" s="1"/>
  <c r="G469" i="4" l="1"/>
  <c r="H469" i="4" s="1"/>
  <c r="J469" i="4"/>
  <c r="I469" i="4" l="1"/>
  <c r="E470" i="4" s="1"/>
  <c r="F470" i="4" l="1"/>
  <c r="J470" i="4"/>
  <c r="G470" i="4"/>
  <c r="H470" i="4" s="1"/>
  <c r="I470" i="4" l="1"/>
  <c r="E471" i="4" s="1"/>
  <c r="F471" i="4" l="1"/>
  <c r="G471" i="4" s="1"/>
  <c r="H471" i="4" s="1"/>
  <c r="J471" i="4"/>
  <c r="I471" i="4" l="1"/>
  <c r="E472" i="4" s="1"/>
  <c r="F472" i="4" s="1"/>
  <c r="J472" i="4" s="1"/>
  <c r="G472" i="4" l="1"/>
  <c r="H472" i="4" s="1"/>
  <c r="I472" i="4" l="1"/>
  <c r="E473" i="4" s="1"/>
  <c r="F473" i="4" l="1"/>
  <c r="J473" i="4"/>
  <c r="G473" i="4"/>
  <c r="H473" i="4" s="1"/>
  <c r="I473" i="4" l="1"/>
  <c r="E474" i="4" s="1"/>
  <c r="F474" i="4" l="1"/>
  <c r="G474" i="4" s="1"/>
  <c r="H474" i="4" s="1"/>
  <c r="I474" i="4"/>
  <c r="E475" i="4" s="1"/>
  <c r="J474" i="4"/>
  <c r="F475" i="4" l="1"/>
  <c r="E41" i="2" s="1"/>
  <c r="J475" i="4" l="1"/>
  <c r="G475" i="4"/>
  <c r="H475" i="4" l="1"/>
  <c r="D41" i="2" s="1"/>
  <c r="C41" i="2"/>
  <c r="I475" i="4"/>
  <c r="B42" i="2" l="1"/>
  <c r="E476" i="4"/>
  <c r="F41" i="2"/>
  <c r="F476" i="4" l="1"/>
  <c r="J476" i="4" s="1"/>
  <c r="G476" i="4"/>
  <c r="I476" i="4" s="1"/>
  <c r="E477" i="4" s="1"/>
  <c r="F477" i="4" l="1"/>
  <c r="H476" i="4"/>
  <c r="J477" i="4"/>
  <c r="G477" i="4"/>
  <c r="H477" i="4" s="1"/>
  <c r="I477" i="4" l="1"/>
  <c r="E478" i="4" s="1"/>
  <c r="F478" i="4" l="1"/>
  <c r="G478" i="4"/>
  <c r="J478" i="4"/>
  <c r="H478" i="4" l="1"/>
  <c r="I478" i="4"/>
  <c r="E479" i="4" s="1"/>
  <c r="F479" i="4" l="1"/>
  <c r="G479" i="4" s="1"/>
  <c r="J479" i="4"/>
  <c r="H479" i="4" l="1"/>
  <c r="I479" i="4"/>
  <c r="E480" i="4" s="1"/>
  <c r="F480" i="4" s="1"/>
  <c r="J480" i="4" l="1"/>
  <c r="G480" i="4"/>
  <c r="H480" i="4" l="1"/>
  <c r="I480" i="4"/>
  <c r="E481" i="4" s="1"/>
  <c r="F481" i="4" l="1"/>
  <c r="G481" i="4"/>
  <c r="H481" i="4" s="1"/>
  <c r="J481" i="4"/>
  <c r="I481" i="4" l="1"/>
  <c r="E482" i="4" s="1"/>
  <c r="F482" i="4" l="1"/>
  <c r="G482" i="4"/>
  <c r="H482" i="4" s="1"/>
  <c r="J482" i="4"/>
  <c r="I482" i="4" l="1"/>
  <c r="E483" i="4" s="1"/>
  <c r="F483" i="4" l="1"/>
  <c r="J483" i="4" s="1"/>
  <c r="G483" i="4"/>
  <c r="H483" i="4" s="1"/>
  <c r="I483" i="4" l="1"/>
  <c r="E484" i="4" s="1"/>
  <c r="F484" i="4" l="1"/>
  <c r="G484" i="4" l="1"/>
  <c r="J484" i="4"/>
  <c r="H484" i="4" l="1"/>
  <c r="I484" i="4"/>
  <c r="E485" i="4" s="1"/>
  <c r="F485" i="4" l="1"/>
  <c r="G485" i="4" l="1"/>
  <c r="J485" i="4"/>
  <c r="H485" i="4" l="1"/>
  <c r="I485" i="4"/>
  <c r="E486" i="4" s="1"/>
  <c r="F486" i="4" l="1"/>
  <c r="J486" i="4" s="1"/>
  <c r="G486" i="4"/>
  <c r="H486" i="4" s="1"/>
  <c r="I486" i="4" l="1"/>
  <c r="E487" i="4" s="1"/>
  <c r="F487" i="4" l="1"/>
  <c r="E42" i="2" l="1"/>
  <c r="J487" i="4"/>
  <c r="G487" i="4"/>
  <c r="H487" i="4" l="1"/>
  <c r="D42" i="2" s="1"/>
  <c r="C42" i="2"/>
  <c r="I487" i="4"/>
  <c r="B43" i="2" l="1"/>
  <c r="E488" i="4"/>
  <c r="F42" i="2"/>
  <c r="F488" i="4" l="1"/>
  <c r="J488" i="4" s="1"/>
  <c r="I488" i="4"/>
  <c r="E489" i="4" s="1"/>
  <c r="G488" i="4"/>
  <c r="F489" i="4" l="1"/>
  <c r="J489" i="4" s="1"/>
  <c r="H488" i="4"/>
  <c r="G489" i="4" l="1"/>
  <c r="H489" i="4" s="1"/>
  <c r="I489" i="4" l="1"/>
  <c r="E490" i="4" s="1"/>
  <c r="F490" i="4"/>
  <c r="G490" i="4" s="1"/>
  <c r="H490" i="4" l="1"/>
  <c r="J490" i="4"/>
  <c r="I490" i="4"/>
  <c r="E491" i="4" s="1"/>
  <c r="F491" i="4" l="1"/>
  <c r="J491" i="4" s="1"/>
  <c r="G491" i="4" l="1"/>
  <c r="I491" i="4"/>
  <c r="E492" i="4" s="1"/>
  <c r="F492" i="4" l="1"/>
  <c r="H491" i="4"/>
  <c r="G492" i="4"/>
  <c r="H492" i="4" s="1"/>
  <c r="J492" i="4"/>
  <c r="I492" i="4" l="1"/>
  <c r="E493" i="4" s="1"/>
  <c r="F493" i="4"/>
  <c r="G493" i="4" s="1"/>
  <c r="J493" i="4" l="1"/>
  <c r="I493" i="4"/>
  <c r="E494" i="4" s="1"/>
  <c r="H493" i="4"/>
  <c r="F494" i="4" l="1"/>
  <c r="J494" i="4"/>
  <c r="G494" i="4" l="1"/>
  <c r="H494" i="4" l="1"/>
  <c r="I494" i="4"/>
  <c r="E495" i="4" s="1"/>
  <c r="F495" i="4" l="1"/>
  <c r="J495" i="4"/>
  <c r="G495" i="4"/>
  <c r="H495" i="4" s="1"/>
  <c r="I495" i="4" l="1"/>
  <c r="E496" i="4" s="1"/>
  <c r="F496" i="4" s="1"/>
  <c r="J496" i="4" l="1"/>
  <c r="G496" i="4"/>
  <c r="H496" i="4" s="1"/>
  <c r="I496" i="4" l="1"/>
  <c r="E497" i="4" s="1"/>
  <c r="F497" i="4" s="1"/>
  <c r="J497" i="4" l="1"/>
  <c r="G497" i="4"/>
  <c r="H497" i="4" s="1"/>
  <c r="I497" i="4" l="1"/>
  <c r="E498" i="4" s="1"/>
  <c r="F498" i="4" l="1"/>
  <c r="G498" i="4"/>
  <c r="H498" i="4" s="1"/>
  <c r="J498" i="4"/>
  <c r="I498" i="4" l="1"/>
  <c r="E499" i="4" s="1"/>
  <c r="F499" i="4" l="1"/>
  <c r="E43" i="2" s="1"/>
  <c r="G499" i="4"/>
  <c r="J499" i="4"/>
  <c r="H499" i="4" l="1"/>
  <c r="D43" i="2" s="1"/>
  <c r="C43" i="2"/>
  <c r="I499" i="4"/>
  <c r="B44" i="2" l="1"/>
  <c r="E500" i="4"/>
  <c r="F43" i="2"/>
  <c r="F500" i="4" l="1"/>
  <c r="G500" i="4" s="1"/>
  <c r="J500" i="4"/>
  <c r="H500" i="4" l="1"/>
  <c r="I500" i="4"/>
  <c r="E501" i="4" s="1"/>
  <c r="F501" i="4" s="1"/>
  <c r="J501" i="4" s="1"/>
  <c r="G501" i="4" l="1"/>
  <c r="I501" i="4" l="1"/>
  <c r="E502" i="4" s="1"/>
  <c r="H501" i="4"/>
  <c r="F502" i="4" l="1"/>
  <c r="G502" i="4"/>
  <c r="J502" i="4"/>
  <c r="H502" i="4" l="1"/>
  <c r="I502" i="4"/>
  <c r="E503" i="4" s="1"/>
  <c r="F503" i="4" s="1"/>
  <c r="J503" i="4" l="1"/>
  <c r="G503" i="4"/>
  <c r="H503" i="4" l="1"/>
  <c r="I503" i="4"/>
  <c r="E504" i="4" s="1"/>
  <c r="F504" i="4" s="1"/>
  <c r="G504" i="4" l="1"/>
  <c r="I504" i="4"/>
  <c r="E505" i="4" s="1"/>
  <c r="F505" i="4" s="1"/>
  <c r="J504" i="4"/>
  <c r="J505" i="4" l="1"/>
  <c r="G505" i="4"/>
  <c r="H505" i="4" s="1"/>
  <c r="H504" i="4"/>
  <c r="I505" i="4" l="1"/>
  <c r="E506" i="4" s="1"/>
  <c r="F506" i="4" l="1"/>
  <c r="G506" i="4" l="1"/>
  <c r="J506" i="4"/>
  <c r="H506" i="4" l="1"/>
  <c r="I506" i="4"/>
  <c r="E507" i="4" s="1"/>
  <c r="F507" i="4" s="1"/>
  <c r="J507" i="4" l="1"/>
  <c r="G507" i="4"/>
  <c r="H507" i="4" s="1"/>
  <c r="I507" i="4" l="1"/>
  <c r="E508" i="4" s="1"/>
  <c r="F508" i="4" s="1"/>
  <c r="G508" i="4" l="1"/>
  <c r="H508" i="4" s="1"/>
  <c r="J508" i="4"/>
  <c r="I508" i="4" l="1"/>
  <c r="E509" i="4" s="1"/>
  <c r="F509" i="4" s="1"/>
  <c r="G509" i="4" l="1"/>
  <c r="H509" i="4" s="1"/>
  <c r="J509" i="4"/>
  <c r="I509" i="4" l="1"/>
  <c r="E510" i="4" s="1"/>
  <c r="F510" i="4" l="1"/>
  <c r="G510" i="4" s="1"/>
  <c r="H510" i="4" s="1"/>
  <c r="J510" i="4"/>
  <c r="I510" i="4" l="1"/>
  <c r="E511" i="4" s="1"/>
  <c r="F511" i="4" l="1"/>
  <c r="E44" i="2" s="1"/>
  <c r="J511" i="4"/>
  <c r="G511" i="4"/>
  <c r="I511" i="4" s="1"/>
  <c r="E512" i="4" l="1"/>
  <c r="F44" i="2"/>
  <c r="B45" i="2"/>
  <c r="H511" i="4"/>
  <c r="D44" i="2" s="1"/>
  <c r="C44" i="2"/>
  <c r="F512" i="4" l="1"/>
  <c r="G512" i="4" l="1"/>
  <c r="J512" i="4"/>
  <c r="H512" i="4" l="1"/>
  <c r="I512" i="4"/>
  <c r="E513" i="4" s="1"/>
  <c r="F513" i="4" l="1"/>
  <c r="J513" i="4"/>
  <c r="G513" i="4"/>
  <c r="H513" i="4" l="1"/>
  <c r="I513" i="4"/>
  <c r="E514" i="4" s="1"/>
  <c r="F514" i="4" l="1"/>
  <c r="J514" i="4"/>
  <c r="G514" i="4" l="1"/>
  <c r="H514" i="4" l="1"/>
  <c r="I514" i="4"/>
  <c r="E515" i="4" s="1"/>
  <c r="F515" i="4" l="1"/>
  <c r="G515" i="4" s="1"/>
  <c r="I515" i="4" s="1"/>
  <c r="E516" i="4" s="1"/>
  <c r="F516" i="4" s="1"/>
  <c r="J515" i="4"/>
  <c r="J516" i="4" l="1"/>
  <c r="G516" i="4"/>
  <c r="H516" i="4" s="1"/>
  <c r="H515" i="4"/>
  <c r="I516" i="4" l="1"/>
  <c r="E517" i="4" s="1"/>
  <c r="F517" i="4" s="1"/>
  <c r="J517" i="4" l="1"/>
  <c r="G517" i="4"/>
  <c r="H517" i="4" l="1"/>
  <c r="I517" i="4"/>
  <c r="E518" i="4" s="1"/>
  <c r="F518" i="4" l="1"/>
  <c r="G518" i="4"/>
  <c r="H518" i="4" s="1"/>
  <c r="J518" i="4"/>
  <c r="I518" i="4" l="1"/>
  <c r="E519" i="4" s="1"/>
  <c r="F519" i="4" s="1"/>
  <c r="J519" i="4" l="1"/>
  <c r="G519" i="4"/>
  <c r="H519" i="4" s="1"/>
  <c r="I519" i="4" l="1"/>
  <c r="E520" i="4" s="1"/>
  <c r="F520" i="4" s="1"/>
  <c r="G520" i="4" l="1"/>
  <c r="H520" i="4" s="1"/>
  <c r="J520" i="4"/>
  <c r="I520" i="4"/>
  <c r="E521" i="4" s="1"/>
  <c r="F521" i="4" l="1"/>
  <c r="J521" i="4" s="1"/>
  <c r="G521" i="4"/>
  <c r="H521" i="4" s="1"/>
  <c r="I521" i="4" l="1"/>
  <c r="E522" i="4" s="1"/>
  <c r="F522" i="4" l="1"/>
  <c r="J522" i="4" l="1"/>
  <c r="G522" i="4"/>
  <c r="H522" i="4" l="1"/>
  <c r="I522" i="4"/>
  <c r="E523" i="4" s="1"/>
  <c r="F523" i="4" l="1"/>
  <c r="E45" i="2" s="1"/>
  <c r="G523" i="4"/>
  <c r="H523" i="4" l="1"/>
  <c r="D45" i="2" s="1"/>
  <c r="C45" i="2"/>
  <c r="I523" i="4"/>
  <c r="J523" i="4"/>
  <c r="E524" i="4" l="1"/>
  <c r="F45" i="2"/>
  <c r="B46" i="2"/>
  <c r="F524" i="4" l="1"/>
  <c r="J524" i="4" s="1"/>
  <c r="G524" i="4"/>
  <c r="H524" i="4" l="1"/>
  <c r="I524" i="4"/>
  <c r="E525" i="4" s="1"/>
  <c r="F525" i="4" l="1"/>
  <c r="G525" i="4" s="1"/>
  <c r="J525" i="4"/>
  <c r="H525" i="4" l="1"/>
  <c r="I525" i="4"/>
  <c r="E526" i="4" s="1"/>
  <c r="F526" i="4" l="1"/>
  <c r="G526" i="4" s="1"/>
  <c r="I526" i="4"/>
  <c r="E527" i="4" s="1"/>
  <c r="F527" i="4" s="1"/>
  <c r="J526" i="4"/>
  <c r="J527" i="4" l="1"/>
  <c r="G527" i="4"/>
  <c r="H527" i="4" s="1"/>
  <c r="H526" i="4"/>
  <c r="I527" i="4" l="1"/>
  <c r="E528" i="4" s="1"/>
  <c r="F528" i="4" s="1"/>
  <c r="G528" i="4" l="1"/>
  <c r="I528" i="4"/>
  <c r="E529" i="4" s="1"/>
  <c r="F529" i="4" s="1"/>
  <c r="J528" i="4"/>
  <c r="G529" i="4" l="1"/>
  <c r="H529" i="4" s="1"/>
  <c r="J529" i="4"/>
  <c r="I529" i="4"/>
  <c r="E530" i="4" s="1"/>
  <c r="H528" i="4"/>
  <c r="F530" i="4" l="1"/>
  <c r="G530" i="4" s="1"/>
  <c r="H530" i="4" l="1"/>
  <c r="I530" i="4"/>
  <c r="E531" i="4" s="1"/>
  <c r="F531" i="4" s="1"/>
  <c r="J530" i="4"/>
  <c r="G531" i="4" l="1"/>
  <c r="H531" i="4" s="1"/>
  <c r="J531" i="4"/>
  <c r="I531" i="4" l="1"/>
  <c r="E532" i="4" s="1"/>
  <c r="F532" i="4" s="1"/>
  <c r="J532" i="4"/>
  <c r="G532" i="4"/>
  <c r="H532" i="4" s="1"/>
  <c r="I532" i="4" l="1"/>
  <c r="E533" i="4" s="1"/>
  <c r="F533" i="4" s="1"/>
  <c r="G533" i="4"/>
  <c r="H533" i="4" s="1"/>
  <c r="J533" i="4" l="1"/>
  <c r="I533" i="4"/>
  <c r="E534" i="4" s="1"/>
  <c r="F534" i="4" l="1"/>
  <c r="J534" i="4"/>
  <c r="G534" i="4"/>
  <c r="H534" i="4" s="1"/>
  <c r="I534" i="4" l="1"/>
  <c r="E535" i="4" s="1"/>
  <c r="F535" i="4" s="1"/>
  <c r="E46" i="2" s="1"/>
  <c r="G535" i="4" l="1"/>
  <c r="J535" i="4"/>
  <c r="I535" i="4" l="1"/>
  <c r="H535" i="4"/>
  <c r="D46" i="2" s="1"/>
  <c r="C46" i="2"/>
  <c r="E536" i="4" l="1"/>
  <c r="B47" i="2"/>
  <c r="F46" i="2"/>
  <c r="F536" i="4" l="1"/>
  <c r="J536" i="4"/>
  <c r="G536" i="4"/>
  <c r="H536" i="4" l="1"/>
  <c r="I536" i="4"/>
  <c r="E537" i="4" s="1"/>
  <c r="F537" i="4" l="1"/>
  <c r="G537" i="4" s="1"/>
  <c r="I537" i="4" s="1"/>
  <c r="E538" i="4" s="1"/>
  <c r="F538" i="4" s="1"/>
  <c r="H537" i="4" l="1"/>
  <c r="J537" i="4"/>
  <c r="G538" i="4" l="1"/>
  <c r="J538" i="4"/>
  <c r="H538" i="4" l="1"/>
  <c r="I538" i="4"/>
  <c r="E539" i="4" s="1"/>
  <c r="F539" i="4" l="1"/>
  <c r="J539" i="4" s="1"/>
  <c r="G539" i="4" l="1"/>
  <c r="I539" i="4" s="1"/>
  <c r="E540" i="4" s="1"/>
  <c r="F540" i="4" l="1"/>
  <c r="J540" i="4" s="1"/>
  <c r="H539" i="4"/>
  <c r="G540" i="4"/>
  <c r="H540" i="4" s="1"/>
  <c r="I540" i="4" l="1"/>
  <c r="E541" i="4" s="1"/>
  <c r="F541" i="4" l="1"/>
  <c r="J541" i="4" s="1"/>
  <c r="G541" i="4" l="1"/>
  <c r="H541" i="4" l="1"/>
  <c r="I541" i="4"/>
  <c r="E542" i="4" s="1"/>
  <c r="F542" i="4" l="1"/>
  <c r="J542" i="4" s="1"/>
  <c r="G542" i="4" l="1"/>
  <c r="H542" i="4" s="1"/>
  <c r="I542" i="4"/>
  <c r="E543" i="4" s="1"/>
  <c r="F543" i="4" s="1"/>
  <c r="G543" i="4" l="1"/>
  <c r="H543" i="4" s="1"/>
  <c r="J543" i="4"/>
  <c r="I543" i="4" l="1"/>
  <c r="E544" i="4" s="1"/>
  <c r="F544" i="4" s="1"/>
  <c r="G544" i="4" l="1"/>
  <c r="H544" i="4" s="1"/>
  <c r="J544" i="4"/>
  <c r="I544" i="4" l="1"/>
  <c r="E545" i="4" s="1"/>
  <c r="F545" i="4" l="1"/>
  <c r="J545" i="4" s="1"/>
  <c r="G545" i="4"/>
  <c r="H545" i="4" s="1"/>
  <c r="I545" i="4" l="1"/>
  <c r="E546" i="4" s="1"/>
  <c r="F546" i="4" l="1"/>
  <c r="G546" i="4"/>
  <c r="H546" i="4" s="1"/>
  <c r="J546" i="4"/>
  <c r="I546" i="4" l="1"/>
  <c r="E547" i="4" s="1"/>
  <c r="F547" i="4" l="1"/>
  <c r="E47" i="2" s="1"/>
  <c r="J547" i="4"/>
  <c r="G547" i="4"/>
  <c r="H547" i="4" l="1"/>
  <c r="D47" i="2" s="1"/>
  <c r="C47" i="2"/>
  <c r="I547" i="4"/>
  <c r="E548" i="4" l="1"/>
  <c r="F47" i="2"/>
  <c r="B48" i="2"/>
  <c r="F548" i="4" l="1"/>
  <c r="J548" i="4" l="1"/>
  <c r="G548" i="4"/>
  <c r="H548" i="4" l="1"/>
  <c r="I548" i="4"/>
  <c r="E549" i="4" s="1"/>
  <c r="F549" i="4" l="1"/>
  <c r="J549" i="4" l="1"/>
  <c r="G549" i="4"/>
  <c r="H549" i="4" l="1"/>
  <c r="I549" i="4"/>
  <c r="E550" i="4" s="1"/>
  <c r="F550" i="4" l="1"/>
  <c r="G550" i="4"/>
  <c r="J550" i="4"/>
  <c r="H550" i="4" l="1"/>
  <c r="I550" i="4"/>
  <c r="E551" i="4" s="1"/>
  <c r="F551" i="4" l="1"/>
  <c r="G551" i="4" s="1"/>
  <c r="J551" i="4" l="1"/>
  <c r="I551" i="4"/>
  <c r="E552" i="4" s="1"/>
  <c r="F552" i="4" s="1"/>
  <c r="J552" i="4" s="1"/>
  <c r="G552" i="4"/>
  <c r="H552" i="4" s="1"/>
  <c r="H551" i="4"/>
  <c r="I552" i="4" l="1"/>
  <c r="E553" i="4" s="1"/>
  <c r="F553" i="4" s="1"/>
  <c r="G553" i="4"/>
  <c r="J553" i="4"/>
  <c r="H553" i="4" l="1"/>
  <c r="I553" i="4"/>
  <c r="E554" i="4" s="1"/>
  <c r="F554" i="4" l="1"/>
  <c r="G554" i="4"/>
  <c r="H554" i="4" s="1"/>
  <c r="J554" i="4"/>
  <c r="I554" i="4" l="1"/>
  <c r="E555" i="4" s="1"/>
  <c r="F555" i="4" l="1"/>
  <c r="G555" i="4" s="1"/>
  <c r="H555" i="4" s="1"/>
  <c r="I555" i="4"/>
  <c r="E556" i="4" s="1"/>
  <c r="J555" i="4"/>
  <c r="F556" i="4" l="1"/>
  <c r="G556" i="4" s="1"/>
  <c r="H556" i="4" l="1"/>
  <c r="I556" i="4"/>
  <c r="E557" i="4" s="1"/>
  <c r="J556" i="4"/>
  <c r="F557" i="4" l="1"/>
  <c r="J557" i="4" s="1"/>
  <c r="G557" i="4" l="1"/>
  <c r="H557" i="4" l="1"/>
  <c r="I557" i="4"/>
  <c r="E558" i="4" s="1"/>
  <c r="F558" i="4" l="1"/>
  <c r="J558" i="4"/>
  <c r="G558" i="4"/>
  <c r="H558" i="4" s="1"/>
  <c r="I558" i="4" l="1"/>
  <c r="E559" i="4" s="1"/>
  <c r="F559" i="4" l="1"/>
  <c r="E48" i="2" s="1"/>
  <c r="J559" i="4"/>
  <c r="G559" i="4"/>
  <c r="H559" i="4" l="1"/>
  <c r="D48" i="2" s="1"/>
  <c r="C48" i="2"/>
  <c r="I559" i="4"/>
  <c r="F48" i="2" l="1"/>
  <c r="B49" i="2"/>
  <c r="E560" i="4"/>
  <c r="F560" i="4" l="1"/>
  <c r="G560" i="4"/>
  <c r="I560" i="4" s="1"/>
  <c r="E561" i="4" s="1"/>
  <c r="J560" i="4"/>
  <c r="F561" i="4" l="1"/>
  <c r="G561" i="4"/>
  <c r="H561" i="4" s="1"/>
  <c r="J561" i="4"/>
  <c r="H560" i="4"/>
  <c r="I561" i="4" l="1"/>
  <c r="E562" i="4" s="1"/>
  <c r="F562" i="4" l="1"/>
  <c r="J562" i="4"/>
  <c r="G562" i="4"/>
  <c r="H562" i="4" l="1"/>
  <c r="I562" i="4"/>
  <c r="E563" i="4" s="1"/>
  <c r="F563" i="4" l="1"/>
  <c r="G563" i="4" s="1"/>
  <c r="J563" i="4"/>
  <c r="I563" i="4" l="1"/>
  <c r="E564" i="4" s="1"/>
  <c r="F564" i="4" s="1"/>
  <c r="H563" i="4"/>
  <c r="J564" i="4" l="1"/>
  <c r="G564" i="4"/>
  <c r="H564" i="4" s="1"/>
  <c r="I564" i="4" l="1"/>
  <c r="E565" i="4" s="1"/>
  <c r="F565" i="4" s="1"/>
  <c r="J565" i="4" l="1"/>
  <c r="G565" i="4"/>
  <c r="H565" i="4" s="1"/>
  <c r="I565" i="4"/>
  <c r="E566" i="4" s="1"/>
  <c r="F566" i="4" s="1"/>
  <c r="G566" i="4" l="1"/>
  <c r="I566" i="4"/>
  <c r="E567" i="4" s="1"/>
  <c r="F567" i="4" s="1"/>
  <c r="J566" i="4"/>
  <c r="J567" i="4" l="1"/>
  <c r="G567" i="4"/>
  <c r="H567" i="4" s="1"/>
  <c r="H566" i="4"/>
  <c r="I567" i="4" l="1"/>
  <c r="E568" i="4" s="1"/>
  <c r="F568" i="4" s="1"/>
  <c r="J568" i="4" l="1"/>
  <c r="G568" i="4"/>
  <c r="H568" i="4" s="1"/>
  <c r="I568" i="4" l="1"/>
  <c r="E569" i="4" s="1"/>
  <c r="F569" i="4" l="1"/>
  <c r="I569" i="4" s="1"/>
  <c r="E570" i="4" s="1"/>
  <c r="J569" i="4"/>
  <c r="G569" i="4"/>
  <c r="H569" i="4" s="1"/>
  <c r="F570" i="4" l="1"/>
  <c r="J570" i="4"/>
  <c r="G570" i="4"/>
  <c r="H570" i="4" s="1"/>
  <c r="I570" i="4" l="1"/>
  <c r="E571" i="4" s="1"/>
  <c r="F571" i="4"/>
  <c r="E49" i="2" s="1"/>
  <c r="J571" i="4"/>
  <c r="G571" i="4" l="1"/>
  <c r="I571" i="4" s="1"/>
  <c r="B50" i="2"/>
  <c r="F49" i="2"/>
  <c r="E572" i="4"/>
  <c r="H571" i="4"/>
  <c r="D49" i="2" s="1"/>
  <c r="C49" i="2"/>
  <c r="F572" i="4" l="1"/>
  <c r="G572" i="4" s="1"/>
  <c r="I572" i="4"/>
  <c r="E573" i="4" s="1"/>
  <c r="J572" i="4" l="1"/>
  <c r="F573" i="4"/>
  <c r="H572" i="4"/>
  <c r="J573" i="4"/>
  <c r="G573" i="4"/>
  <c r="H573" i="4" s="1"/>
  <c r="I573" i="4" l="1"/>
  <c r="E574" i="4" s="1"/>
  <c r="F574" i="4" l="1"/>
  <c r="J574" i="4"/>
  <c r="G574" i="4"/>
  <c r="H574" i="4" l="1"/>
  <c r="I574" i="4"/>
  <c r="E575" i="4" s="1"/>
  <c r="F575" i="4" s="1"/>
  <c r="G575" i="4" l="1"/>
  <c r="J575" i="4"/>
  <c r="I575" i="4"/>
  <c r="E576" i="4" s="1"/>
  <c r="F576" i="4" s="1"/>
  <c r="J576" i="4" l="1"/>
  <c r="G576" i="4"/>
  <c r="H576" i="4" s="1"/>
  <c r="H575" i="4"/>
  <c r="I576" i="4" l="1"/>
  <c r="E577" i="4" s="1"/>
  <c r="F577" i="4"/>
  <c r="J577" i="4" s="1"/>
  <c r="G577" i="4"/>
  <c r="H577" i="4" l="1"/>
  <c r="I577" i="4"/>
  <c r="E578" i="4" s="1"/>
  <c r="F578" i="4" s="1"/>
  <c r="G578" i="4" l="1"/>
  <c r="J578" i="4"/>
  <c r="H578" i="4" l="1"/>
  <c r="I578" i="4"/>
  <c r="E579" i="4" s="1"/>
  <c r="F579" i="4" s="1"/>
  <c r="J579" i="4" l="1"/>
  <c r="G579" i="4"/>
  <c r="H579" i="4" s="1"/>
  <c r="I579" i="4" l="1"/>
  <c r="E580" i="4" s="1"/>
  <c r="F580" i="4" l="1"/>
  <c r="G580" i="4" l="1"/>
  <c r="H580" i="4" s="1"/>
  <c r="J580" i="4"/>
  <c r="I580" i="4" l="1"/>
  <c r="E581" i="4" s="1"/>
  <c r="F581" i="4" l="1"/>
  <c r="J581" i="4" l="1"/>
  <c r="G581" i="4"/>
  <c r="H581" i="4" l="1"/>
  <c r="I581" i="4"/>
  <c r="E582" i="4" s="1"/>
  <c r="F582" i="4" s="1"/>
  <c r="J582" i="4" l="1"/>
  <c r="G582" i="4"/>
  <c r="H582" i="4" s="1"/>
  <c r="I582" i="4" l="1"/>
  <c r="E583" i="4" s="1"/>
  <c r="F583" i="4"/>
  <c r="E50" i="2" s="1"/>
  <c r="J583" i="4"/>
  <c r="G583" i="4"/>
  <c r="H583" i="4" l="1"/>
  <c r="D50" i="2" s="1"/>
  <c r="C50" i="2"/>
  <c r="I583" i="4"/>
  <c r="B51" i="2" l="1"/>
  <c r="E584" i="4"/>
  <c r="F50" i="2"/>
  <c r="F584" i="4" l="1"/>
  <c r="J584" i="4" l="1"/>
  <c r="G584" i="4"/>
  <c r="H584" i="4" l="1"/>
  <c r="I584" i="4"/>
  <c r="E585" i="4" s="1"/>
  <c r="F585" i="4" l="1"/>
  <c r="G585" i="4"/>
  <c r="J585" i="4"/>
  <c r="H585" i="4" l="1"/>
  <c r="I585" i="4"/>
  <c r="E586" i="4" s="1"/>
  <c r="F586" i="4" l="1"/>
  <c r="J586" i="4"/>
  <c r="G586" i="4"/>
  <c r="I586" i="4" l="1"/>
  <c r="E587" i="4" s="1"/>
  <c r="F587" i="4" s="1"/>
  <c r="H586" i="4"/>
  <c r="J587" i="4" l="1"/>
  <c r="G587" i="4"/>
  <c r="H587" i="4" s="1"/>
  <c r="I587" i="4" l="1"/>
  <c r="E588" i="4" s="1"/>
  <c r="F588" i="4" s="1"/>
  <c r="J588" i="4"/>
  <c r="G588" i="4" l="1"/>
  <c r="I588" i="4" s="1"/>
  <c r="E589" i="4" s="1"/>
  <c r="F589" i="4"/>
  <c r="J589" i="4" s="1"/>
  <c r="G589" i="4"/>
  <c r="H589" i="4" s="1"/>
  <c r="H588" i="4"/>
  <c r="I589" i="4" l="1"/>
  <c r="E590" i="4" s="1"/>
  <c r="F590" i="4" s="1"/>
  <c r="J590" i="4" l="1"/>
  <c r="G590" i="4"/>
  <c r="H590" i="4" l="1"/>
  <c r="I590" i="4"/>
  <c r="E591" i="4" s="1"/>
  <c r="F591" i="4" l="1"/>
  <c r="J591" i="4" s="1"/>
  <c r="G591" i="4"/>
  <c r="H591" i="4" s="1"/>
  <c r="I591" i="4" l="1"/>
  <c r="E592" i="4" s="1"/>
  <c r="F592" i="4" s="1"/>
  <c r="G592" i="4" l="1"/>
  <c r="H592" i="4" s="1"/>
  <c r="J592" i="4"/>
  <c r="I592" i="4" l="1"/>
  <c r="E593" i="4" s="1"/>
  <c r="F593" i="4" l="1"/>
  <c r="G593" i="4"/>
  <c r="H593" i="4" s="1"/>
  <c r="J593" i="4"/>
  <c r="I593" i="4" l="1"/>
  <c r="E594" i="4" s="1"/>
  <c r="F594" i="4" s="1"/>
  <c r="G594" i="4" l="1"/>
  <c r="H594" i="4" s="1"/>
  <c r="J594" i="4"/>
  <c r="I594" i="4" l="1"/>
  <c r="E595" i="4" s="1"/>
  <c r="F595" i="4" l="1"/>
  <c r="E51" i="2" s="1"/>
  <c r="G595" i="4" l="1"/>
  <c r="H595" i="4" s="1"/>
  <c r="D51" i="2" s="1"/>
  <c r="J595" i="4"/>
  <c r="C51" i="2"/>
  <c r="I595" i="4"/>
  <c r="E596" i="4" l="1"/>
  <c r="B52" i="2"/>
  <c r="F51" i="2"/>
  <c r="F596" i="4" l="1"/>
  <c r="G596" i="4"/>
  <c r="J596" i="4"/>
  <c r="H596" i="4" l="1"/>
  <c r="I596" i="4"/>
  <c r="E597" i="4" s="1"/>
  <c r="F597" i="4" l="1"/>
  <c r="G597" i="4" s="1"/>
  <c r="J597" i="4"/>
  <c r="H597" i="4" l="1"/>
  <c r="I597" i="4"/>
  <c r="E598" i="4" s="1"/>
  <c r="F598" i="4" l="1"/>
  <c r="J598" i="4" l="1"/>
  <c r="G598" i="4"/>
  <c r="H598" i="4" l="1"/>
  <c r="I598" i="4"/>
  <c r="E599" i="4" s="1"/>
  <c r="F599" i="4" s="1"/>
  <c r="G599" i="4" l="1"/>
  <c r="J599" i="4"/>
  <c r="I599" i="4" l="1"/>
  <c r="E600" i="4" s="1"/>
  <c r="F600" i="4" s="1"/>
  <c r="H599" i="4"/>
  <c r="J600" i="4" l="1"/>
  <c r="G600" i="4"/>
  <c r="H600" i="4" l="1"/>
  <c r="I600" i="4"/>
  <c r="E601" i="4" s="1"/>
  <c r="F601" i="4" l="1"/>
  <c r="J601" i="4" s="1"/>
  <c r="G601" i="4" l="1"/>
  <c r="H601" i="4" l="1"/>
  <c r="I601" i="4"/>
  <c r="E602" i="4" s="1"/>
  <c r="F602" i="4" l="1"/>
  <c r="J602" i="4"/>
  <c r="G602" i="4"/>
  <c r="H602" i="4" s="1"/>
  <c r="I602" i="4" l="1"/>
  <c r="E603" i="4" s="1"/>
  <c r="F603" i="4" s="1"/>
  <c r="J603" i="4" l="1"/>
  <c r="G603" i="4"/>
  <c r="H603" i="4" s="1"/>
  <c r="I603" i="4" l="1"/>
  <c r="E604" i="4" s="1"/>
  <c r="F604" i="4" s="1"/>
  <c r="J604" i="4" l="1"/>
  <c r="G604" i="4"/>
  <c r="H604" i="4" s="1"/>
  <c r="I604" i="4" l="1"/>
  <c r="E605" i="4" s="1"/>
  <c r="F605" i="4" s="1"/>
  <c r="G605" i="4" l="1"/>
  <c r="H605" i="4" s="1"/>
  <c r="J605" i="4"/>
  <c r="I605" i="4"/>
  <c r="E606" i="4" s="1"/>
  <c r="F606" i="4" l="1"/>
  <c r="J606" i="4"/>
  <c r="G606" i="4"/>
  <c r="H606" i="4" s="1"/>
  <c r="I606" i="4" l="1"/>
  <c r="E607" i="4" s="1"/>
  <c r="F607" i="4" s="1"/>
  <c r="E52" i="2" l="1"/>
  <c r="J607" i="4"/>
  <c r="G607" i="4"/>
  <c r="H607" i="4"/>
  <c r="D52" i="2" s="1"/>
  <c r="C52" i="2"/>
  <c r="I607" i="4"/>
  <c r="F52" i="2" l="1"/>
  <c r="E608" i="4"/>
  <c r="B53" i="2"/>
  <c r="F608" i="4" l="1"/>
  <c r="G608" i="4"/>
  <c r="J608" i="4"/>
  <c r="H608" i="4" l="1"/>
  <c r="I608" i="4"/>
  <c r="E609" i="4" s="1"/>
  <c r="F609" i="4" l="1"/>
  <c r="G609" i="4"/>
  <c r="J609" i="4"/>
  <c r="I609" i="4" l="1"/>
  <c r="E610" i="4" s="1"/>
  <c r="F610" i="4"/>
  <c r="J610" i="4"/>
  <c r="G610" i="4"/>
  <c r="H610" i="4" s="1"/>
  <c r="H609" i="4"/>
  <c r="I610" i="4" l="1"/>
  <c r="E611" i="4" s="1"/>
  <c r="F611" i="4" l="1"/>
  <c r="J611" i="4" s="1"/>
  <c r="G611" i="4"/>
  <c r="H611" i="4" l="1"/>
  <c r="I611" i="4"/>
  <c r="E612" i="4" s="1"/>
  <c r="F612" i="4" l="1"/>
  <c r="G612" i="4" l="1"/>
  <c r="J612" i="4"/>
  <c r="H612" i="4" l="1"/>
  <c r="I612" i="4"/>
  <c r="E613" i="4" s="1"/>
  <c r="F613" i="4" l="1"/>
  <c r="G613" i="4"/>
  <c r="I613" i="4" s="1"/>
  <c r="E614" i="4" s="1"/>
  <c r="J613" i="4"/>
  <c r="F614" i="4" l="1"/>
  <c r="J614" i="4" s="1"/>
  <c r="G614" i="4"/>
  <c r="H614" i="4" s="1"/>
  <c r="H613" i="4"/>
  <c r="I614" i="4" l="1"/>
  <c r="E615" i="4" s="1"/>
  <c r="F615" i="4" s="1"/>
  <c r="J615" i="4" l="1"/>
  <c r="G615" i="4"/>
  <c r="H615" i="4" s="1"/>
  <c r="I615" i="4" l="1"/>
  <c r="E616" i="4" s="1"/>
  <c r="F616" i="4" l="1"/>
  <c r="G616" i="4" s="1"/>
  <c r="H616" i="4" s="1"/>
  <c r="J616" i="4"/>
  <c r="I616" i="4" l="1"/>
  <c r="E617" i="4" s="1"/>
  <c r="F617" i="4" l="1"/>
  <c r="G617" i="4" s="1"/>
  <c r="H617" i="4" s="1"/>
  <c r="J617" i="4" l="1"/>
  <c r="I617" i="4"/>
  <c r="E618" i="4" s="1"/>
  <c r="F618" i="4" l="1"/>
  <c r="J618" i="4" s="1"/>
  <c r="G618" i="4" l="1"/>
  <c r="H618" i="4" l="1"/>
  <c r="I618" i="4"/>
  <c r="E619" i="4" s="1"/>
  <c r="F619" i="4" l="1"/>
  <c r="E53" i="2" s="1"/>
  <c r="G619" i="4" l="1"/>
  <c r="J619" i="4"/>
  <c r="H619" i="4" l="1"/>
  <c r="D53" i="2" s="1"/>
  <c r="C53" i="2"/>
  <c r="I619" i="4"/>
  <c r="E620" i="4" l="1"/>
  <c r="F53" i="2"/>
  <c r="B54" i="2"/>
  <c r="F620" i="4" l="1"/>
  <c r="J620" i="4"/>
  <c r="G620" i="4"/>
  <c r="H620" i="4" l="1"/>
  <c r="I620" i="4"/>
  <c r="E621" i="4" s="1"/>
  <c r="F621" i="4" l="1"/>
  <c r="J621" i="4"/>
  <c r="G621" i="4"/>
  <c r="H621" i="4" l="1"/>
  <c r="I621" i="4"/>
  <c r="E622" i="4" s="1"/>
  <c r="F622" i="4" l="1"/>
  <c r="G622" i="4"/>
  <c r="J622" i="4"/>
  <c r="H622" i="4" l="1"/>
  <c r="I622" i="4"/>
  <c r="E623" i="4" s="1"/>
  <c r="F623" i="4" s="1"/>
  <c r="J623" i="4" l="1"/>
  <c r="G623" i="4"/>
  <c r="H623" i="4" l="1"/>
  <c r="I623" i="4"/>
  <c r="E624" i="4" s="1"/>
  <c r="F624" i="4" s="1"/>
  <c r="J624" i="4" l="1"/>
  <c r="G624" i="4"/>
  <c r="H624" i="4" l="1"/>
  <c r="I624" i="4"/>
  <c r="E625" i="4" s="1"/>
  <c r="F625" i="4" l="1"/>
  <c r="G625" i="4"/>
  <c r="H625" i="4" s="1"/>
  <c r="J625" i="4"/>
  <c r="I625" i="4" l="1"/>
  <c r="E626" i="4" s="1"/>
  <c r="F626" i="4" s="1"/>
  <c r="J626" i="4" l="1"/>
  <c r="G626" i="4"/>
  <c r="H626" i="4" s="1"/>
  <c r="I626" i="4" l="1"/>
  <c r="E627" i="4" s="1"/>
  <c r="F627" i="4" l="1"/>
  <c r="J627" i="4"/>
  <c r="G627" i="4"/>
  <c r="H627" i="4" s="1"/>
  <c r="I627" i="4" l="1"/>
  <c r="E628" i="4" s="1"/>
  <c r="F628" i="4" l="1"/>
  <c r="J628" i="4" s="1"/>
  <c r="G628" i="4"/>
  <c r="H628" i="4" s="1"/>
  <c r="I628" i="4" l="1"/>
  <c r="E629" i="4" s="1"/>
  <c r="F629" i="4" l="1"/>
  <c r="G629" i="4" l="1"/>
  <c r="J629" i="4"/>
  <c r="H629" i="4" l="1"/>
  <c r="I629" i="4"/>
  <c r="E630" i="4" s="1"/>
  <c r="F630" i="4" s="1"/>
  <c r="J630" i="4" l="1"/>
  <c r="G630" i="4"/>
  <c r="H630" i="4" s="1"/>
  <c r="I630" i="4" l="1"/>
  <c r="E631" i="4" s="1"/>
  <c r="F631" i="4" l="1"/>
  <c r="E54" i="2" s="1"/>
  <c r="G631" i="4"/>
  <c r="J631" i="4"/>
  <c r="H631" i="4" l="1"/>
  <c r="D54" i="2" s="1"/>
  <c r="C54" i="2"/>
  <c r="I631" i="4"/>
  <c r="F54" i="2" l="1"/>
  <c r="E632" i="4"/>
  <c r="B55" i="2"/>
  <c r="F632" i="4" l="1"/>
  <c r="G632" i="4"/>
  <c r="J632" i="4"/>
  <c r="H632" i="4" l="1"/>
  <c r="I632" i="4"/>
  <c r="E633" i="4" s="1"/>
  <c r="F633" i="4" s="1"/>
  <c r="J633" i="4" l="1"/>
  <c r="G633" i="4"/>
  <c r="I633" i="4" l="1"/>
  <c r="E634" i="4" s="1"/>
  <c r="H633" i="4"/>
  <c r="F634" i="4" l="1"/>
  <c r="J634" i="4" l="1"/>
  <c r="G634" i="4"/>
  <c r="H634" i="4" l="1"/>
  <c r="I634" i="4"/>
  <c r="E635" i="4" s="1"/>
  <c r="F635" i="4" l="1"/>
  <c r="J635" i="4" l="1"/>
  <c r="G635" i="4"/>
  <c r="H635" i="4" l="1"/>
  <c r="I635" i="4"/>
  <c r="E636" i="4" s="1"/>
  <c r="F636" i="4" s="1"/>
  <c r="J636" i="4"/>
  <c r="G636" i="4"/>
  <c r="H636" i="4" s="1"/>
  <c r="I636" i="4" l="1"/>
  <c r="E637" i="4" s="1"/>
  <c r="F637" i="4" l="1"/>
  <c r="G637" i="4"/>
  <c r="H637" i="4" s="1"/>
  <c r="J637" i="4"/>
  <c r="I637" i="4" l="1"/>
  <c r="E638" i="4" s="1"/>
  <c r="F638" i="4" s="1"/>
  <c r="J638" i="4"/>
  <c r="G638" i="4"/>
  <c r="H638" i="4" s="1"/>
  <c r="I638" i="4" l="1"/>
  <c r="E639" i="4" s="1"/>
  <c r="F639" i="4" l="1"/>
  <c r="J639" i="4" s="1"/>
  <c r="G639" i="4"/>
  <c r="H639" i="4" s="1"/>
  <c r="I639" i="4" l="1"/>
  <c r="E640" i="4" s="1"/>
  <c r="F640" i="4" l="1"/>
  <c r="G640" i="4" l="1"/>
  <c r="J640" i="4"/>
  <c r="H640" i="4" l="1"/>
  <c r="I640" i="4"/>
  <c r="E641" i="4" s="1"/>
  <c r="F641" i="4" l="1"/>
  <c r="J641" i="4" s="1"/>
  <c r="G641" i="4"/>
  <c r="H641" i="4" s="1"/>
  <c r="I641" i="4" l="1"/>
  <c r="E642" i="4" s="1"/>
  <c r="F642" i="4" s="1"/>
  <c r="J642" i="4" l="1"/>
  <c r="G642" i="4"/>
  <c r="H642" i="4" s="1"/>
  <c r="I642" i="4" l="1"/>
  <c r="E643" i="4" s="1"/>
  <c r="F643" i="4" l="1"/>
  <c r="G643" i="4"/>
  <c r="I643" i="4" s="1"/>
  <c r="E644" i="4" l="1"/>
  <c r="F55" i="2"/>
  <c r="B56" i="2"/>
  <c r="H643" i="4"/>
  <c r="D55" i="2" s="1"/>
  <c r="C55" i="2"/>
  <c r="E55" i="2"/>
  <c r="J643" i="4"/>
  <c r="F644" i="4" l="1"/>
  <c r="J644" i="4" s="1"/>
  <c r="G644" i="4" l="1"/>
  <c r="H644" i="4" l="1"/>
  <c r="I644" i="4"/>
  <c r="E645" i="4" s="1"/>
  <c r="F645" i="4" l="1"/>
  <c r="G645" i="4"/>
  <c r="J645" i="4"/>
  <c r="I645" i="4" l="1"/>
  <c r="E646" i="4" s="1"/>
  <c r="H645" i="4"/>
  <c r="F646" i="4" l="1"/>
  <c r="G646" i="4" s="1"/>
  <c r="I646" i="4"/>
  <c r="E647" i="4" s="1"/>
  <c r="J646" i="4"/>
  <c r="F647" i="4" l="1"/>
  <c r="G647" i="4" s="1"/>
  <c r="H647" i="4" s="1"/>
  <c r="H646" i="4"/>
  <c r="I647" i="4" l="1"/>
  <c r="E648" i="4" s="1"/>
  <c r="F648" i="4" s="1"/>
  <c r="J647" i="4"/>
  <c r="G648" i="4" l="1"/>
  <c r="J648" i="4"/>
  <c r="I648" i="4"/>
  <c r="E649" i="4" s="1"/>
  <c r="F649" i="4" l="1"/>
  <c r="J649" i="4" s="1"/>
  <c r="H648" i="4"/>
  <c r="G649" i="4" l="1"/>
  <c r="H649" i="4" l="1"/>
  <c r="I649" i="4"/>
  <c r="E650" i="4" s="1"/>
  <c r="F650" i="4" l="1"/>
  <c r="G650" i="4"/>
  <c r="H650" i="4" s="1"/>
  <c r="J650" i="4"/>
  <c r="I650" i="4" l="1"/>
  <c r="E651" i="4" s="1"/>
  <c r="F651" i="4" l="1"/>
  <c r="G651" i="4"/>
  <c r="H651" i="4" s="1"/>
  <c r="J651" i="4"/>
  <c r="I651" i="4" l="1"/>
  <c r="E652" i="4" s="1"/>
  <c r="F652" i="4"/>
  <c r="G652" i="4" s="1"/>
  <c r="H652" i="4" l="1"/>
  <c r="I652" i="4"/>
  <c r="E653" i="4" s="1"/>
  <c r="J652" i="4"/>
  <c r="F653" i="4" l="1"/>
  <c r="J653" i="4" s="1"/>
  <c r="G653" i="4" l="1"/>
  <c r="H653" i="4" s="1"/>
  <c r="I653" i="4"/>
  <c r="E654" i="4" s="1"/>
  <c r="F654" i="4" s="1"/>
  <c r="J654" i="4" l="1"/>
  <c r="G654" i="4"/>
  <c r="H654" i="4" s="1"/>
  <c r="I654" i="4"/>
  <c r="E655" i="4" s="1"/>
  <c r="F655" i="4" l="1"/>
  <c r="E56" i="2" s="1"/>
  <c r="G655" i="4" l="1"/>
  <c r="J655" i="4"/>
  <c r="H655" i="4" l="1"/>
  <c r="D56" i="2" s="1"/>
  <c r="C56" i="2"/>
  <c r="I655" i="4"/>
  <c r="F56" i="2" l="1"/>
  <c r="B57" i="2"/>
  <c r="E656" i="4"/>
  <c r="F656" i="4" l="1"/>
  <c r="G656" i="4"/>
  <c r="J656" i="4"/>
  <c r="H656" i="4" l="1"/>
  <c r="I656" i="4"/>
  <c r="E657" i="4" s="1"/>
  <c r="F657" i="4" l="1"/>
  <c r="G657" i="4" l="1"/>
  <c r="J657" i="4"/>
  <c r="H657" i="4" l="1"/>
  <c r="I657" i="4"/>
  <c r="E658" i="4" s="1"/>
  <c r="F658" i="4" l="1"/>
  <c r="J658" i="4" l="1"/>
  <c r="G658" i="4"/>
  <c r="H658" i="4" l="1"/>
  <c r="I658" i="4"/>
  <c r="E659" i="4" s="1"/>
  <c r="F659" i="4" s="1"/>
  <c r="J659" i="4" l="1"/>
  <c r="G659" i="4"/>
  <c r="I659" i="4" s="1"/>
  <c r="E660" i="4" s="1"/>
  <c r="F660" i="4" s="1"/>
  <c r="H659" i="4" l="1"/>
  <c r="J660" i="4"/>
  <c r="G660" i="4"/>
  <c r="H660" i="4" s="1"/>
  <c r="I660" i="4" l="1"/>
  <c r="E661" i="4" s="1"/>
  <c r="F661" i="4"/>
  <c r="J661" i="4"/>
  <c r="G661" i="4"/>
  <c r="I661" i="4" s="1"/>
  <c r="E662" i="4" s="1"/>
  <c r="F662" i="4" s="1"/>
  <c r="J662" i="4" l="1"/>
  <c r="G662" i="4"/>
  <c r="H662" i="4" s="1"/>
  <c r="H661" i="4"/>
  <c r="I662" i="4" l="1"/>
  <c r="E663" i="4" s="1"/>
  <c r="F663" i="4" l="1"/>
  <c r="J663" i="4" s="1"/>
  <c r="G663" i="4"/>
  <c r="H663" i="4" s="1"/>
  <c r="I663" i="4" l="1"/>
  <c r="E664" i="4" s="1"/>
  <c r="F664" i="4" s="1"/>
  <c r="G664" i="4" s="1"/>
  <c r="H664" i="4" s="1"/>
  <c r="J664" i="4"/>
  <c r="I664" i="4" l="1"/>
  <c r="E665" i="4" s="1"/>
  <c r="F665" i="4" l="1"/>
  <c r="G665" i="4" s="1"/>
  <c r="H665" i="4" s="1"/>
  <c r="J665" i="4"/>
  <c r="I665" i="4" l="1"/>
  <c r="E666" i="4" s="1"/>
  <c r="F666" i="4" l="1"/>
  <c r="G666" i="4" s="1"/>
  <c r="H666" i="4" s="1"/>
  <c r="J666" i="4"/>
  <c r="I666" i="4" l="1"/>
  <c r="E667" i="4" s="1"/>
  <c r="F667" i="4" l="1"/>
  <c r="E57" i="2" s="1"/>
  <c r="G667" i="4"/>
  <c r="H667" i="4" l="1"/>
  <c r="D57" i="2" s="1"/>
  <c r="C57" i="2"/>
  <c r="I667" i="4"/>
  <c r="J667" i="4"/>
  <c r="E668" i="4" l="1"/>
  <c r="B58" i="2"/>
  <c r="F57" i="2"/>
  <c r="F668" i="4" l="1"/>
  <c r="J668" i="4"/>
  <c r="G668" i="4"/>
  <c r="H668" i="4" l="1"/>
  <c r="I668" i="4"/>
  <c r="E669" i="4" s="1"/>
  <c r="F669" i="4" l="1"/>
  <c r="J669" i="4"/>
  <c r="G669" i="4"/>
  <c r="H669" i="4" l="1"/>
  <c r="I669" i="4"/>
  <c r="E670" i="4" s="1"/>
  <c r="F670" i="4" l="1"/>
  <c r="G670" i="4"/>
  <c r="J670" i="4"/>
  <c r="H670" i="4" l="1"/>
  <c r="I670" i="4"/>
  <c r="E671" i="4" s="1"/>
  <c r="F671" i="4" s="1"/>
  <c r="J671" i="4" s="1"/>
  <c r="G671" i="4" l="1"/>
  <c r="H671" i="4" l="1"/>
  <c r="I671" i="4"/>
  <c r="E672" i="4" s="1"/>
  <c r="F672" i="4" l="1"/>
  <c r="G672" i="4"/>
  <c r="J672" i="4"/>
  <c r="H672" i="4" l="1"/>
  <c r="I672" i="4"/>
  <c r="E673" i="4" s="1"/>
  <c r="F673" i="4" l="1"/>
  <c r="J673" i="4"/>
  <c r="G673" i="4" l="1"/>
  <c r="H673" i="4" s="1"/>
  <c r="I673" i="4" l="1"/>
  <c r="E674" i="4" s="1"/>
  <c r="F674" i="4" l="1"/>
  <c r="J674" i="4"/>
  <c r="G674" i="4"/>
  <c r="H674" i="4" s="1"/>
  <c r="I674" i="4" l="1"/>
  <c r="E675" i="4" s="1"/>
  <c r="F675" i="4" s="1"/>
  <c r="J675" i="4" l="1"/>
  <c r="G675" i="4"/>
  <c r="H675" i="4" s="1"/>
  <c r="I675" i="4" l="1"/>
  <c r="E676" i="4" s="1"/>
  <c r="F676" i="4" s="1"/>
  <c r="J676" i="4" l="1"/>
  <c r="G676" i="4"/>
  <c r="H676" i="4" s="1"/>
  <c r="I676" i="4" l="1"/>
  <c r="E677" i="4" s="1"/>
  <c r="F677" i="4" l="1"/>
  <c r="J677" i="4" l="1"/>
  <c r="G677" i="4"/>
  <c r="H677" i="4" s="1"/>
  <c r="I677" i="4" l="1"/>
  <c r="E678" i="4" s="1"/>
  <c r="F678" i="4" l="1"/>
  <c r="J678" i="4"/>
  <c r="G678" i="4"/>
  <c r="H678" i="4" s="1"/>
  <c r="I678" i="4" l="1"/>
  <c r="E679" i="4" s="1"/>
  <c r="F679" i="4" l="1"/>
  <c r="E58" i="2" s="1"/>
  <c r="J679" i="4"/>
  <c r="G679" i="4"/>
  <c r="H679" i="4" l="1"/>
  <c r="D58" i="2" s="1"/>
  <c r="C58" i="2"/>
  <c r="I679" i="4"/>
  <c r="F58" i="2" l="1"/>
  <c r="E680" i="4"/>
  <c r="B59" i="2"/>
  <c r="F680" i="4" l="1"/>
  <c r="G680" i="4" s="1"/>
  <c r="I680" i="4" s="1"/>
  <c r="E681" i="4" s="1"/>
  <c r="F681" i="4" s="1"/>
  <c r="J680" i="4"/>
  <c r="G681" i="4" l="1"/>
  <c r="J681" i="4"/>
  <c r="H680" i="4"/>
  <c r="I681" i="4" l="1"/>
  <c r="E682" i="4" s="1"/>
  <c r="F682" i="4" s="1"/>
  <c r="H681" i="4"/>
  <c r="J682" i="4" l="1"/>
  <c r="G682" i="4"/>
  <c r="H682" i="4" l="1"/>
  <c r="I682" i="4"/>
  <c r="E683" i="4" s="1"/>
  <c r="F683" i="4" s="1"/>
  <c r="J683" i="4" l="1"/>
  <c r="G683" i="4"/>
  <c r="H683" i="4" l="1"/>
  <c r="I683" i="4"/>
  <c r="E684" i="4" s="1"/>
  <c r="F684" i="4" s="1"/>
  <c r="J684" i="4" l="1"/>
  <c r="G684" i="4"/>
  <c r="H684" i="4" l="1"/>
  <c r="I684" i="4"/>
  <c r="E685" i="4" s="1"/>
  <c r="F685" i="4" l="1"/>
  <c r="G685" i="4" s="1"/>
  <c r="J685" i="4"/>
  <c r="H685" i="4" l="1"/>
  <c r="I685" i="4"/>
  <c r="E686" i="4" s="1"/>
  <c r="F686" i="4" s="1"/>
  <c r="J686" i="4"/>
  <c r="G686" i="4" l="1"/>
  <c r="H686" i="4" s="1"/>
  <c r="I686" i="4" l="1"/>
  <c r="E687" i="4" s="1"/>
  <c r="F687" i="4" s="1"/>
  <c r="J687" i="4"/>
  <c r="G687" i="4" l="1"/>
  <c r="H687" i="4" s="1"/>
  <c r="I687" i="4" l="1"/>
  <c r="E688" i="4" s="1"/>
  <c r="F688" i="4" s="1"/>
  <c r="J688" i="4"/>
  <c r="G688" i="4" l="1"/>
  <c r="H688" i="4" s="1"/>
  <c r="I688" i="4" l="1"/>
  <c r="E689" i="4" s="1"/>
  <c r="F689" i="4" s="1"/>
  <c r="G689" i="4" l="1"/>
  <c r="H689" i="4" s="1"/>
  <c r="J689" i="4"/>
  <c r="I689" i="4"/>
  <c r="E690" i="4" s="1"/>
  <c r="F690" i="4" s="1"/>
  <c r="G690" i="4" l="1"/>
  <c r="H690" i="4" s="1"/>
  <c r="J690" i="4"/>
  <c r="I690" i="4" l="1"/>
  <c r="E691" i="4" s="1"/>
  <c r="F691" i="4" s="1"/>
  <c r="E59" i="2" s="1"/>
  <c r="J691" i="4"/>
  <c r="G691" i="4"/>
  <c r="I691" i="4" l="1"/>
  <c r="H691" i="4"/>
  <c r="D59" i="2" s="1"/>
  <c r="C59" i="2"/>
  <c r="B60" i="2" l="1"/>
  <c r="E692" i="4"/>
  <c r="F59" i="2"/>
  <c r="F692" i="4" l="1"/>
  <c r="G692" i="4"/>
  <c r="J692" i="4"/>
  <c r="H692" i="4" l="1"/>
  <c r="I692" i="4"/>
  <c r="E693" i="4" s="1"/>
  <c r="F693" i="4" l="1"/>
  <c r="J693" i="4"/>
  <c r="G693" i="4"/>
  <c r="I693" i="4" l="1"/>
  <c r="E694" i="4" s="1"/>
  <c r="F694" i="4"/>
  <c r="J694" i="4" s="1"/>
  <c r="G694" i="4"/>
  <c r="H694" i="4" s="1"/>
  <c r="H693" i="4"/>
  <c r="I694" i="4" l="1"/>
  <c r="E695" i="4" s="1"/>
  <c r="F695" i="4" l="1"/>
  <c r="J695" i="4" l="1"/>
  <c r="G695" i="4"/>
  <c r="H695" i="4" l="1"/>
  <c r="I695" i="4"/>
  <c r="E696" i="4" s="1"/>
  <c r="F696" i="4" l="1"/>
  <c r="J696" i="4" s="1"/>
  <c r="G696" i="4" l="1"/>
  <c r="H696" i="4" l="1"/>
  <c r="I696" i="4"/>
  <c r="E697" i="4" s="1"/>
  <c r="F697" i="4" l="1"/>
  <c r="J697" i="4" l="1"/>
  <c r="G697" i="4"/>
  <c r="H697" i="4" l="1"/>
  <c r="I697" i="4"/>
  <c r="E698" i="4" s="1"/>
  <c r="F698" i="4" s="1"/>
  <c r="G698" i="4" l="1"/>
  <c r="H698" i="4" s="1"/>
  <c r="J698" i="4"/>
  <c r="I698" i="4" l="1"/>
  <c r="E699" i="4" s="1"/>
  <c r="F699" i="4" s="1"/>
  <c r="G699" i="4" l="1"/>
  <c r="H699" i="4" s="1"/>
  <c r="J699" i="4"/>
  <c r="I699" i="4" l="1"/>
  <c r="E700" i="4" s="1"/>
  <c r="F700" i="4" s="1"/>
  <c r="J700" i="4" l="1"/>
  <c r="G700" i="4"/>
  <c r="H700" i="4" s="1"/>
  <c r="I700" i="4" l="1"/>
  <c r="E701" i="4" s="1"/>
  <c r="F701" i="4" l="1"/>
  <c r="J701" i="4" s="1"/>
  <c r="G701" i="4" l="1"/>
  <c r="H701" i="4" s="1"/>
  <c r="I701" i="4"/>
  <c r="E702" i="4" s="1"/>
  <c r="F702" i="4" l="1"/>
  <c r="G702" i="4" s="1"/>
  <c r="H702" i="4" l="1"/>
  <c r="I702" i="4"/>
  <c r="E703" i="4" s="1"/>
  <c r="J702" i="4"/>
  <c r="F703" i="4" l="1"/>
  <c r="E60" i="2" s="1"/>
  <c r="J703" i="4" l="1"/>
  <c r="G703" i="4"/>
  <c r="H703" i="4" l="1"/>
  <c r="D60" i="2" s="1"/>
  <c r="C60" i="2"/>
  <c r="I703" i="4"/>
  <c r="B61" i="2" l="1"/>
  <c r="E704" i="4"/>
  <c r="F60" i="2"/>
  <c r="F704" i="4" l="1"/>
  <c r="G704" i="4" s="1"/>
  <c r="J704" i="4" l="1"/>
  <c r="H704" i="4"/>
  <c r="I704" i="4"/>
  <c r="E705" i="4" s="1"/>
  <c r="F705" i="4" l="1"/>
  <c r="J705" i="4"/>
  <c r="G705" i="4"/>
  <c r="H705" i="4" l="1"/>
  <c r="I705" i="4"/>
  <c r="E706" i="4" s="1"/>
  <c r="F706" i="4" l="1"/>
  <c r="J706" i="4"/>
  <c r="G706" i="4"/>
  <c r="H706" i="4" l="1"/>
  <c r="I706" i="4"/>
  <c r="E707" i="4" s="1"/>
  <c r="F707" i="4" s="1"/>
  <c r="J707" i="4" l="1"/>
  <c r="G707" i="4"/>
  <c r="H707" i="4" l="1"/>
  <c r="I707" i="4"/>
  <c r="E708" i="4" s="1"/>
  <c r="F708" i="4" s="1"/>
  <c r="G708" i="4" l="1"/>
  <c r="J708" i="4"/>
  <c r="H708" i="4" l="1"/>
  <c r="I708" i="4"/>
  <c r="E709" i="4" s="1"/>
  <c r="F709" i="4" l="1"/>
  <c r="J709" i="4" s="1"/>
  <c r="G709" i="4"/>
  <c r="H709" i="4" s="1"/>
  <c r="I709" i="4" l="1"/>
  <c r="E710" i="4" s="1"/>
  <c r="F710" i="4" s="1"/>
  <c r="G710" i="4" l="1"/>
  <c r="H710" i="4" s="1"/>
  <c r="J710" i="4"/>
  <c r="I710" i="4"/>
  <c r="E711" i="4" s="1"/>
  <c r="F711" i="4" l="1"/>
  <c r="J711" i="4" s="1"/>
  <c r="G711" i="4"/>
  <c r="H711" i="4" s="1"/>
  <c r="I711" i="4" l="1"/>
  <c r="E712" i="4" s="1"/>
  <c r="F712" i="4" l="1"/>
  <c r="G712" i="4" l="1"/>
  <c r="J712" i="4"/>
  <c r="H712" i="4" l="1"/>
  <c r="I712" i="4"/>
  <c r="E713" i="4" s="1"/>
  <c r="F713" i="4" l="1"/>
  <c r="J713" i="4"/>
  <c r="G713" i="4"/>
  <c r="H713" i="4" s="1"/>
  <c r="I713" i="4" l="1"/>
  <c r="E714" i="4" s="1"/>
  <c r="F714" i="4" l="1"/>
  <c r="J714" i="4"/>
  <c r="G714" i="4"/>
  <c r="H714" i="4" s="1"/>
  <c r="I714" i="4" l="1"/>
  <c r="E715" i="4" s="1"/>
  <c r="F715" i="4" l="1"/>
  <c r="E61" i="2" s="1"/>
  <c r="J715" i="4"/>
  <c r="G715" i="4"/>
  <c r="H715" i="4" l="1"/>
  <c r="D61" i="2" s="1"/>
  <c r="C61" i="2"/>
  <c r="I715" i="4"/>
  <c r="E716" i="4" l="1"/>
  <c r="F61" i="2"/>
  <c r="B62" i="2"/>
  <c r="F716" i="4" l="1"/>
  <c r="G716" i="4" l="1"/>
  <c r="J716" i="4"/>
  <c r="H716" i="4" l="1"/>
  <c r="I716" i="4"/>
  <c r="E717" i="4" s="1"/>
  <c r="F717" i="4" l="1"/>
  <c r="G717" i="4"/>
  <c r="J717" i="4"/>
  <c r="H717" i="4" l="1"/>
  <c r="I717" i="4"/>
  <c r="E718" i="4" s="1"/>
  <c r="F718" i="4" l="1"/>
  <c r="J718" i="4" s="1"/>
  <c r="G718" i="4"/>
  <c r="H718" i="4" l="1"/>
  <c r="I718" i="4"/>
  <c r="E719" i="4" s="1"/>
  <c r="F719" i="4" l="1"/>
  <c r="J719" i="4"/>
  <c r="G719" i="4"/>
  <c r="H719" i="4" l="1"/>
  <c r="I719" i="4"/>
  <c r="E720" i="4" s="1"/>
  <c r="F720" i="4" s="1"/>
  <c r="J720" i="4" l="1"/>
  <c r="G720" i="4"/>
  <c r="H720" i="4" l="1"/>
  <c r="I720" i="4"/>
  <c r="E721" i="4" s="1"/>
  <c r="F721" i="4" l="1"/>
  <c r="G721" i="4"/>
  <c r="H721" i="4" s="1"/>
  <c r="J721" i="4"/>
  <c r="I721" i="4" l="1"/>
  <c r="E722" i="4" s="1"/>
  <c r="F722" i="4" s="1"/>
  <c r="G722" i="4" l="1"/>
  <c r="H722" i="4" s="1"/>
  <c r="J722" i="4"/>
  <c r="I722" i="4" l="1"/>
  <c r="E723" i="4" s="1"/>
  <c r="F723" i="4" l="1"/>
  <c r="G723" i="4" s="1"/>
  <c r="H723" i="4" s="1"/>
  <c r="J723" i="4"/>
  <c r="I723" i="4" l="1"/>
  <c r="E724" i="4" s="1"/>
  <c r="F724" i="4" s="1"/>
  <c r="J724" i="4" l="1"/>
  <c r="G724" i="4"/>
  <c r="H724" i="4" s="1"/>
  <c r="I724" i="4" l="1"/>
  <c r="E725" i="4" s="1"/>
  <c r="F725" i="4" l="1"/>
  <c r="G725" i="4"/>
  <c r="H725" i="4" s="1"/>
  <c r="J725" i="4"/>
  <c r="I725" i="4" l="1"/>
  <c r="E726" i="4" s="1"/>
  <c r="F726" i="4" s="1"/>
  <c r="G726" i="4" l="1"/>
  <c r="H726" i="4" s="1"/>
  <c r="J726" i="4"/>
  <c r="I726" i="4" l="1"/>
  <c r="E727" i="4" s="1"/>
  <c r="F727" i="4" l="1"/>
  <c r="E62" i="2" s="1"/>
  <c r="G727" i="4" l="1"/>
  <c r="I727" i="4" s="1"/>
  <c r="F62" i="2"/>
  <c r="E728" i="4"/>
  <c r="B63" i="2"/>
  <c r="J727" i="4"/>
  <c r="H727" i="4"/>
  <c r="D62" i="2" s="1"/>
  <c r="C62" i="2"/>
  <c r="F728" i="4" l="1"/>
  <c r="J728" i="4" s="1"/>
  <c r="G728" i="4" l="1"/>
  <c r="H728" i="4" l="1"/>
  <c r="I728" i="4"/>
  <c r="E729" i="4" s="1"/>
  <c r="F729" i="4" l="1"/>
  <c r="J729" i="4"/>
  <c r="G729" i="4"/>
  <c r="I729" i="4" l="1"/>
  <c r="E730" i="4" s="1"/>
  <c r="H729" i="4"/>
  <c r="F730" i="4" l="1"/>
  <c r="J730" i="4"/>
  <c r="G730" i="4"/>
  <c r="H730" i="4" l="1"/>
  <c r="I730" i="4"/>
  <c r="E731" i="4" s="1"/>
  <c r="F731" i="4" s="1"/>
  <c r="J731" i="4" l="1"/>
  <c r="G731" i="4"/>
  <c r="H731" i="4" l="1"/>
  <c r="I731" i="4"/>
  <c r="E732" i="4" s="1"/>
  <c r="F732" i="4" s="1"/>
  <c r="J732" i="4" l="1"/>
  <c r="G732" i="4"/>
  <c r="I732" i="4" s="1"/>
  <c r="E733" i="4" s="1"/>
  <c r="H732" i="4" l="1"/>
  <c r="F733" i="4"/>
  <c r="G733" i="4" s="1"/>
  <c r="H733" i="4" l="1"/>
  <c r="I733" i="4"/>
  <c r="E734" i="4" s="1"/>
  <c r="F734" i="4" s="1"/>
  <c r="J733" i="4"/>
  <c r="J734" i="4" l="1"/>
  <c r="G734" i="4"/>
  <c r="H734" i="4" s="1"/>
  <c r="I734" i="4" l="1"/>
  <c r="E735" i="4" s="1"/>
  <c r="F735" i="4" s="1"/>
  <c r="J735" i="4" l="1"/>
  <c r="G735" i="4"/>
  <c r="H735" i="4" s="1"/>
  <c r="I735" i="4" l="1"/>
  <c r="E736" i="4" s="1"/>
  <c r="F736" i="4" l="1"/>
  <c r="G736" i="4" l="1"/>
  <c r="J736" i="4"/>
  <c r="H736" i="4" l="1"/>
  <c r="I736" i="4"/>
  <c r="E737" i="4" s="1"/>
  <c r="F737" i="4" l="1"/>
  <c r="J737" i="4" s="1"/>
  <c r="G737" i="4"/>
  <c r="H737" i="4" s="1"/>
  <c r="I737" i="4" l="1"/>
  <c r="E738" i="4" s="1"/>
  <c r="F738" i="4" s="1"/>
  <c r="J738" i="4" l="1"/>
  <c r="G738" i="4"/>
  <c r="H738" i="4" s="1"/>
  <c r="I738" i="4" l="1"/>
  <c r="E739" i="4" s="1"/>
  <c r="F739" i="4" l="1"/>
  <c r="E63" i="2" s="1"/>
  <c r="G739" i="4"/>
  <c r="J739" i="4"/>
  <c r="H739" i="4" l="1"/>
  <c r="D63" i="2" s="1"/>
  <c r="C63" i="2"/>
  <c r="I739" i="4"/>
  <c r="F63" i="2" l="1"/>
  <c r="E740" i="4"/>
  <c r="B64" i="2"/>
  <c r="F740" i="4" l="1"/>
  <c r="G740" i="4" s="1"/>
  <c r="J740" i="4"/>
  <c r="H740" i="4" l="1"/>
  <c r="I740" i="4"/>
  <c r="E741" i="4" s="1"/>
  <c r="F741" i="4" l="1"/>
  <c r="J741" i="4"/>
  <c r="G741" i="4"/>
  <c r="H741" i="4" l="1"/>
  <c r="I741" i="4"/>
  <c r="E742" i="4" s="1"/>
  <c r="F742" i="4" l="1"/>
  <c r="J742" i="4" l="1"/>
  <c r="G742" i="4"/>
  <c r="H742" i="4" l="1"/>
  <c r="I742" i="4"/>
  <c r="E743" i="4" s="1"/>
  <c r="F743" i="4" l="1"/>
  <c r="J743" i="4" s="1"/>
  <c r="G743" i="4" l="1"/>
  <c r="H743" i="4" l="1"/>
  <c r="I743" i="4"/>
  <c r="E744" i="4" s="1"/>
  <c r="F744" i="4" l="1"/>
  <c r="G744" i="4"/>
  <c r="J744" i="4"/>
  <c r="H744" i="4" l="1"/>
  <c r="I744" i="4"/>
  <c r="E745" i="4" s="1"/>
  <c r="F745" i="4" l="1"/>
  <c r="J745" i="4" s="1"/>
  <c r="G745" i="4"/>
  <c r="H745" i="4" s="1"/>
  <c r="I745" i="4" l="1"/>
  <c r="E746" i="4" s="1"/>
  <c r="F746" i="4" s="1"/>
  <c r="G746" i="4"/>
  <c r="H746" i="4" s="1"/>
  <c r="J746" i="4"/>
  <c r="I746" i="4" l="1"/>
  <c r="E747" i="4" s="1"/>
  <c r="F747" i="4" s="1"/>
  <c r="J747" i="4" l="1"/>
  <c r="G747" i="4"/>
  <c r="H747" i="4" s="1"/>
  <c r="I747" i="4" l="1"/>
  <c r="E748" i="4" s="1"/>
  <c r="F748" i="4" l="1"/>
  <c r="J748" i="4"/>
  <c r="G748" i="4"/>
  <c r="H748" i="4" s="1"/>
  <c r="I748" i="4" l="1"/>
  <c r="E749" i="4" s="1"/>
  <c r="F749" i="4" l="1"/>
  <c r="J749" i="4" s="1"/>
  <c r="G749" i="4"/>
  <c r="H749" i="4" s="1"/>
  <c r="I749" i="4" l="1"/>
  <c r="E750" i="4" s="1"/>
  <c r="F750" i="4" l="1"/>
  <c r="J750" i="4" s="1"/>
  <c r="G750" i="4"/>
  <c r="H750" i="4" s="1"/>
  <c r="I750" i="4" l="1"/>
  <c r="E751" i="4" s="1"/>
  <c r="F751" i="4" l="1"/>
  <c r="E64" i="2" s="1"/>
  <c r="G751" i="4"/>
  <c r="H751" i="4" l="1"/>
  <c r="D64" i="2" s="1"/>
  <c r="C64" i="2"/>
  <c r="I751" i="4"/>
  <c r="J751" i="4"/>
  <c r="E752" i="4" l="1"/>
  <c r="F752" i="4" s="1"/>
  <c r="F64" i="2"/>
  <c r="J752" i="4" l="1"/>
  <c r="G752" i="4"/>
  <c r="H752" i="4" s="1"/>
  <c r="I752" i="4" l="1"/>
  <c r="E753" i="4" s="1"/>
  <c r="F753" i="4" l="1"/>
  <c r="G753" i="4"/>
  <c r="H753" i="4" s="1"/>
  <c r="J753" i="4"/>
  <c r="I753" i="4" l="1"/>
  <c r="E754" i="4" s="1"/>
  <c r="F754" i="4" l="1"/>
  <c r="J754" i="4"/>
  <c r="G754" i="4"/>
  <c r="H754" i="4" s="1"/>
  <c r="I754" i="4" l="1"/>
  <c r="E755" i="4" s="1"/>
  <c r="F755" i="4" s="1"/>
  <c r="J755" i="4" l="1"/>
  <c r="G755" i="4"/>
  <c r="H755" i="4" s="1"/>
  <c r="I755" i="4" l="1"/>
  <c r="E756" i="4" s="1"/>
  <c r="F756" i="4" l="1"/>
  <c r="G756" i="4"/>
  <c r="H756" i="4" s="1"/>
  <c r="J756" i="4"/>
  <c r="I756" i="4" l="1"/>
  <c r="E757" i="4" s="1"/>
  <c r="F757" i="4" l="1"/>
  <c r="J757" i="4"/>
  <c r="G757" i="4"/>
  <c r="H757" i="4" s="1"/>
  <c r="I757" i="4" l="1"/>
  <c r="E758" i="4" s="1"/>
  <c r="F758" i="4" s="1"/>
  <c r="J758" i="4" l="1"/>
  <c r="G758" i="4"/>
  <c r="H758" i="4" s="1"/>
  <c r="I758" i="4" l="1"/>
  <c r="E759" i="4" s="1"/>
  <c r="F759" i="4" l="1"/>
  <c r="G759" i="4" s="1"/>
  <c r="H759" i="4" s="1"/>
  <c r="J759" i="4"/>
  <c r="I759" i="4" l="1"/>
  <c r="E760" i="4" s="1"/>
  <c r="F760" i="4" l="1"/>
  <c r="J760" i="4" s="1"/>
  <c r="G760" i="4"/>
  <c r="H760" i="4" s="1"/>
  <c r="I760" i="4" l="1"/>
  <c r="E761" i="4" s="1"/>
  <c r="F761" i="4" l="1"/>
  <c r="G761" i="4" l="1"/>
  <c r="H761" i="4" s="1"/>
  <c r="J761" i="4"/>
  <c r="I761" i="4"/>
  <c r="E762" i="4" s="1"/>
  <c r="F762" i="4" s="1"/>
  <c r="J762" i="4" l="1"/>
  <c r="G762" i="4"/>
  <c r="H762" i="4" s="1"/>
  <c r="I762" i="4" l="1"/>
  <c r="E763" i="4" s="1"/>
  <c r="F763" i="4" s="1"/>
  <c r="J763" i="4" l="1"/>
  <c r="G763" i="4"/>
  <c r="H763" i="4" s="1"/>
  <c r="I763" i="4" l="1"/>
  <c r="E764" i="4" s="1"/>
  <c r="F764" i="4"/>
  <c r="G764" i="4"/>
  <c r="H764" i="4" s="1"/>
  <c r="J764" i="4"/>
  <c r="I764" i="4" l="1"/>
  <c r="E765" i="4" s="1"/>
  <c r="F765" i="4" l="1"/>
  <c r="G765" i="4" s="1"/>
  <c r="H765" i="4" s="1"/>
  <c r="J765" i="4"/>
  <c r="I765" i="4" l="1"/>
  <c r="E766" i="4" s="1"/>
  <c r="F766" i="4"/>
  <c r="G766" i="4" s="1"/>
  <c r="H766" i="4" s="1"/>
  <c r="I766" i="4" l="1"/>
  <c r="E767" i="4" s="1"/>
  <c r="F767" i="4" s="1"/>
  <c r="J766" i="4"/>
  <c r="J767" i="4" l="1"/>
  <c r="G767" i="4"/>
  <c r="H767" i="4" s="1"/>
  <c r="I767" i="4" l="1"/>
  <c r="E768" i="4" s="1"/>
  <c r="F768" i="4"/>
  <c r="J768" i="4" l="1"/>
  <c r="G768" i="4"/>
  <c r="H768" i="4" s="1"/>
  <c r="I768" i="4" l="1"/>
  <c r="E769" i="4" s="1"/>
  <c r="F769" i="4" l="1"/>
  <c r="J769" i="4" s="1"/>
  <c r="G769" i="4"/>
  <c r="H769" i="4" s="1"/>
  <c r="I769" i="4" l="1"/>
  <c r="E770" i="4" s="1"/>
  <c r="F770" i="4" l="1"/>
  <c r="J770" i="4" s="1"/>
  <c r="G770" i="4"/>
  <c r="H770" i="4" s="1"/>
  <c r="I770" i="4" l="1"/>
  <c r="E771" i="4" s="1"/>
  <c r="F771" i="4" l="1"/>
  <c r="G771" i="4" l="1"/>
  <c r="J771" i="4"/>
  <c r="H771" i="4" l="1"/>
  <c r="I771" i="4"/>
  <c r="E772" i="4" s="1"/>
  <c r="F772" i="4" l="1"/>
  <c r="G772" i="4"/>
  <c r="H772" i="4" s="1"/>
  <c r="J772" i="4"/>
  <c r="I772" i="4" l="1"/>
  <c r="E773" i="4" s="1"/>
  <c r="F773" i="4" l="1"/>
  <c r="J773" i="4"/>
  <c r="G773" i="4"/>
  <c r="H773" i="4" s="1"/>
  <c r="I773" i="4" l="1"/>
  <c r="E774" i="4" s="1"/>
  <c r="F774" i="4" s="1"/>
  <c r="G774" i="4" l="1"/>
  <c r="H774" i="4" s="1"/>
  <c r="J774" i="4"/>
  <c r="I774" i="4" l="1"/>
  <c r="E775" i="4" s="1"/>
  <c r="F775" i="4" s="1"/>
  <c r="G775" i="4" l="1"/>
  <c r="H775" i="4" s="1"/>
  <c r="J775" i="4"/>
  <c r="I775" i="4" l="1"/>
  <c r="E776" i="4" s="1"/>
  <c r="F776" i="4" s="1"/>
  <c r="J776" i="4" l="1"/>
  <c r="G776" i="4"/>
  <c r="H776" i="4" s="1"/>
  <c r="I776" i="4" l="1"/>
  <c r="E777" i="4" s="1"/>
  <c r="F777" i="4" l="1"/>
  <c r="G777" i="4"/>
  <c r="H777" i="4" s="1"/>
  <c r="J777" i="4"/>
  <c r="I777" i="4" l="1"/>
  <c r="E778" i="4" s="1"/>
  <c r="F778" i="4" s="1"/>
  <c r="G778" i="4" l="1"/>
  <c r="H778" i="4" s="1"/>
  <c r="J778" i="4"/>
  <c r="I778" i="4" l="1"/>
  <c r="E779" i="4" s="1"/>
  <c r="F779" i="4" s="1"/>
  <c r="G779" i="4" l="1"/>
  <c r="H779" i="4" s="1"/>
  <c r="J779" i="4"/>
  <c r="I779" i="4" l="1"/>
  <c r="E780" i="4" s="1"/>
  <c r="F780" i="4" s="1"/>
  <c r="J780" i="4" l="1"/>
  <c r="G780" i="4"/>
  <c r="H780" i="4" s="1"/>
  <c r="I780" i="4" l="1"/>
  <c r="E781" i="4" s="1"/>
  <c r="F781" i="4" l="1"/>
  <c r="G781" i="4"/>
  <c r="H781" i="4" s="1"/>
  <c r="J781" i="4"/>
  <c r="I781" i="4" l="1"/>
  <c r="E782" i="4" s="1"/>
  <c r="F782" i="4" l="1"/>
  <c r="J782" i="4"/>
  <c r="G782" i="4"/>
  <c r="H782" i="4" s="1"/>
  <c r="I782" i="4" l="1"/>
  <c r="E783" i="4" s="1"/>
  <c r="F783" i="4" l="1"/>
  <c r="J783" i="4" s="1"/>
  <c r="G783" i="4"/>
  <c r="H783" i="4" s="1"/>
  <c r="I783" i="4" l="1"/>
  <c r="E784" i="4" s="1"/>
  <c r="F784" i="4" l="1"/>
  <c r="J784" i="4" s="1"/>
  <c r="G784" i="4" l="1"/>
  <c r="H784" i="4" l="1"/>
  <c r="I784" i="4"/>
  <c r="E785" i="4" s="1"/>
  <c r="F785" i="4" l="1"/>
  <c r="G785" i="4"/>
  <c r="H785" i="4" s="1"/>
  <c r="J785" i="4"/>
  <c r="I785" i="4" l="1"/>
  <c r="E786" i="4" s="1"/>
  <c r="F786" i="4" s="1"/>
  <c r="G786" i="4" l="1"/>
  <c r="H786" i="4" s="1"/>
  <c r="J786" i="4"/>
  <c r="I786" i="4"/>
  <c r="E787" i="4" s="1"/>
  <c r="F787" i="4" s="1"/>
  <c r="G787" i="4" l="1"/>
  <c r="H787" i="4" s="1"/>
  <c r="J787" i="4"/>
  <c r="I787" i="4" l="1"/>
  <c r="E788" i="4" s="1"/>
  <c r="F788" i="4" s="1"/>
  <c r="J788" i="4" l="1"/>
  <c r="G788" i="4"/>
  <c r="H788" i="4" s="1"/>
  <c r="I788" i="4" l="1"/>
  <c r="E789" i="4" s="1"/>
  <c r="F789" i="4" l="1"/>
  <c r="G789" i="4"/>
  <c r="H789" i="4" s="1"/>
  <c r="J789" i="4"/>
  <c r="I789" i="4" l="1"/>
  <c r="E790" i="4" s="1"/>
  <c r="F790" i="4" s="1"/>
  <c r="G790" i="4" l="1"/>
  <c r="H790" i="4" s="1"/>
  <c r="J790" i="4"/>
  <c r="I790" i="4" l="1"/>
  <c r="E791" i="4" s="1"/>
  <c r="F791" i="4" s="1"/>
  <c r="G791" i="4" l="1"/>
  <c r="H791" i="4" s="1"/>
  <c r="I791" i="4"/>
  <c r="E792" i="4" s="1"/>
  <c r="J791" i="4"/>
  <c r="F792" i="4" l="1"/>
  <c r="G792" i="4" s="1"/>
  <c r="H792" i="4" s="1"/>
  <c r="J792" i="4"/>
  <c r="I792" i="4" l="1"/>
  <c r="E793" i="4" s="1"/>
  <c r="F793" i="4" s="1"/>
  <c r="J793" i="4" l="1"/>
  <c r="G793" i="4"/>
  <c r="H793" i="4" s="1"/>
  <c r="I793" i="4" l="1"/>
  <c r="E794" i="4" s="1"/>
  <c r="F794" i="4" s="1"/>
  <c r="J794" i="4" l="1"/>
  <c r="G794" i="4"/>
  <c r="H794" i="4" s="1"/>
  <c r="I794" i="4" l="1"/>
  <c r="E795" i="4" s="1"/>
  <c r="F795" i="4" s="1"/>
  <c r="G795" i="4" s="1"/>
  <c r="H795" i="4" s="1"/>
  <c r="J795" i="4" l="1"/>
  <c r="I795" i="4"/>
  <c r="E796" i="4" s="1"/>
  <c r="F796" i="4" s="1"/>
  <c r="G796" i="4" l="1"/>
  <c r="H796" i="4" s="1"/>
  <c r="J796" i="4"/>
  <c r="I796" i="4" l="1"/>
  <c r="E797" i="4" s="1"/>
  <c r="F797" i="4" l="1"/>
  <c r="J797" i="4" l="1"/>
  <c r="G797" i="4"/>
  <c r="H797" i="4" s="1"/>
  <c r="I797" i="4" l="1"/>
  <c r="E798" i="4" s="1"/>
  <c r="F798" i="4" s="1"/>
  <c r="G798" i="4" l="1"/>
  <c r="H798" i="4" s="1"/>
  <c r="J798" i="4"/>
  <c r="I798" i="4" l="1"/>
  <c r="E799" i="4" s="1"/>
  <c r="F799" i="4" s="1"/>
  <c r="G799" i="4" l="1"/>
  <c r="H799" i="4" s="1"/>
  <c r="J799" i="4"/>
  <c r="I799" i="4" l="1"/>
  <c r="E800" i="4" s="1"/>
  <c r="F800" i="4" s="1"/>
  <c r="J800" i="4" l="1"/>
  <c r="G800" i="4"/>
  <c r="H800" i="4" s="1"/>
  <c r="I800" i="4" l="1"/>
  <c r="E801" i="4" s="1"/>
  <c r="F801" i="4" l="1"/>
  <c r="J801" i="4" s="1"/>
  <c r="G801" i="4"/>
  <c r="H801" i="4" s="1"/>
  <c r="I801" i="4" l="1"/>
  <c r="E802" i="4" s="1"/>
  <c r="F802" i="4" s="1"/>
  <c r="J802" i="4" l="1"/>
  <c r="G802" i="4"/>
  <c r="H802" i="4" s="1"/>
  <c r="I802" i="4" l="1"/>
  <c r="E803" i="4" s="1"/>
  <c r="F803" i="4" l="1"/>
  <c r="G803" i="4"/>
  <c r="H803" i="4" s="1"/>
  <c r="J803" i="4"/>
  <c r="I803" i="4" l="1"/>
  <c r="E804" i="4" s="1"/>
  <c r="F804" i="4" s="1"/>
  <c r="J804" i="4"/>
  <c r="G804" i="4"/>
  <c r="H804" i="4" s="1"/>
  <c r="I804" i="4" l="1"/>
  <c r="E805" i="4" s="1"/>
  <c r="F805" i="4" l="1"/>
  <c r="J805" i="4"/>
  <c r="G805" i="4"/>
  <c r="H805" i="4" s="1"/>
  <c r="I805" i="4" l="1"/>
  <c r="E806" i="4" s="1"/>
  <c r="F806" i="4" s="1"/>
  <c r="G806" i="4"/>
  <c r="H806" i="4" s="1"/>
  <c r="J806" i="4" l="1"/>
  <c r="I806" i="4"/>
  <c r="E807" i="4" s="1"/>
  <c r="F807" i="4" s="1"/>
  <c r="J807" i="4" l="1"/>
  <c r="G807" i="4"/>
  <c r="H807" i="4" s="1"/>
  <c r="I807" i="4" l="1"/>
  <c r="E808" i="4" s="1"/>
  <c r="F808" i="4" s="1"/>
  <c r="J808" i="4" l="1"/>
  <c r="G808" i="4"/>
  <c r="H808" i="4" s="1"/>
  <c r="I808" i="4" l="1"/>
  <c r="E809" i="4" s="1"/>
  <c r="F809" i="4" l="1"/>
  <c r="G809" i="4"/>
  <c r="H809" i="4" s="1"/>
  <c r="J809" i="4"/>
  <c r="I809" i="4" l="1"/>
  <c r="E810" i="4" s="1"/>
  <c r="F810" i="4" l="1"/>
  <c r="J810" i="4" s="1"/>
  <c r="G810" i="4"/>
  <c r="H810" i="4" s="1"/>
  <c r="I810" i="4" l="1"/>
  <c r="E811" i="4" s="1"/>
  <c r="F811" i="4" s="1"/>
  <c r="J811" i="4"/>
  <c r="G811" i="4" l="1"/>
  <c r="H811" i="4" s="1"/>
  <c r="I811" i="4" l="1"/>
  <c r="E812" i="4" s="1"/>
  <c r="F812" i="4" l="1"/>
  <c r="J812" i="4" s="1"/>
  <c r="G812" i="4" l="1"/>
  <c r="H812" i="4" l="1"/>
  <c r="I812" i="4"/>
  <c r="E813" i="4" s="1"/>
  <c r="F813" i="4" l="1"/>
  <c r="J813" i="4" s="1"/>
  <c r="G813" i="4"/>
  <c r="H813" i="4" s="1"/>
  <c r="I813" i="4" l="1"/>
  <c r="E814" i="4" s="1"/>
  <c r="F814" i="4" l="1"/>
  <c r="G814" i="4" s="1"/>
  <c r="H814" i="4" s="1"/>
  <c r="I814" i="4" l="1"/>
  <c r="E815" i="4" s="1"/>
  <c r="F815" i="4" s="1"/>
  <c r="J814" i="4"/>
  <c r="G815" i="4" l="1"/>
  <c r="H815" i="4" s="1"/>
  <c r="J815" i="4"/>
  <c r="I815" i="4"/>
  <c r="E816" i="4" s="1"/>
  <c r="F816" i="4" s="1"/>
  <c r="G816" i="4" l="1"/>
  <c r="H816" i="4" s="1"/>
  <c r="J816" i="4"/>
  <c r="I816" i="4" l="1"/>
  <c r="E817" i="4" s="1"/>
  <c r="F817" i="4" l="1"/>
  <c r="G817" i="4" s="1"/>
  <c r="H817" i="4" s="1"/>
  <c r="J817" i="4"/>
  <c r="I817" i="4" l="1"/>
  <c r="E818" i="4" s="1"/>
  <c r="F818" i="4" l="1"/>
  <c r="G818" i="4"/>
  <c r="H818" i="4" s="1"/>
  <c r="J818" i="4"/>
  <c r="I818" i="4" l="1"/>
  <c r="E819" i="4" s="1"/>
  <c r="F819" i="4" s="1"/>
  <c r="J819" i="4" l="1"/>
  <c r="G819" i="4"/>
  <c r="H819" i="4" s="1"/>
  <c r="I819" i="4" l="1"/>
  <c r="E820" i="4" s="1"/>
  <c r="F820" i="4" s="1"/>
  <c r="G820" i="4" l="1"/>
  <c r="H820" i="4" s="1"/>
  <c r="J820" i="4"/>
  <c r="I820" i="4" l="1"/>
  <c r="E821" i="4" s="1"/>
  <c r="F821" i="4" s="1"/>
  <c r="J821" i="4" l="1"/>
  <c r="G821" i="4"/>
  <c r="H821" i="4" s="1"/>
  <c r="I821" i="4" l="1"/>
  <c r="E822" i="4" s="1"/>
  <c r="F822" i="4" s="1"/>
  <c r="G822" i="4" l="1"/>
  <c r="H822" i="4" s="1"/>
  <c r="J822" i="4"/>
  <c r="I822" i="4" l="1"/>
  <c r="E823" i="4" s="1"/>
  <c r="F823" i="4" l="1"/>
  <c r="G823" i="4"/>
  <c r="H823" i="4" s="1"/>
  <c r="J823" i="4"/>
  <c r="I823" i="4" l="1"/>
  <c r="E824" i="4" s="1"/>
  <c r="F824" i="4" l="1"/>
  <c r="G824" i="4" s="1"/>
  <c r="H824" i="4" s="1"/>
  <c r="J824" i="4"/>
  <c r="I824" i="4" l="1"/>
  <c r="E825" i="4" s="1"/>
  <c r="F825" i="4" l="1"/>
  <c r="J825" i="4" s="1"/>
  <c r="G825" i="4"/>
  <c r="H825" i="4" s="1"/>
  <c r="I825" i="4" l="1"/>
  <c r="E826" i="4" s="1"/>
  <c r="F826" i="4" s="1"/>
  <c r="G826" i="4"/>
  <c r="H826" i="4" s="1"/>
  <c r="J826" i="4" l="1"/>
  <c r="I826" i="4"/>
  <c r="E827" i="4" s="1"/>
  <c r="F827" i="4" l="1"/>
  <c r="J827" i="4" s="1"/>
  <c r="G827" i="4" l="1"/>
  <c r="H827" i="4" s="1"/>
  <c r="I827" i="4" l="1"/>
  <c r="E828" i="4" s="1"/>
  <c r="F828" i="4" l="1"/>
  <c r="G828" i="4" s="1"/>
  <c r="H828" i="4" s="1"/>
  <c r="J828" i="4"/>
  <c r="I828" i="4" l="1"/>
  <c r="E829" i="4" s="1"/>
  <c r="F829" i="4" l="1"/>
  <c r="G829" i="4"/>
  <c r="H829" i="4" s="1"/>
  <c r="J829" i="4"/>
  <c r="I829" i="4" l="1"/>
  <c r="E830" i="4" s="1"/>
  <c r="F830" i="4" l="1"/>
  <c r="G830" i="4"/>
  <c r="H830" i="4" s="1"/>
  <c r="J830" i="4"/>
  <c r="I830" i="4" l="1"/>
  <c r="E831" i="4" s="1"/>
  <c r="F831" i="4" l="1"/>
  <c r="G831" i="4"/>
  <c r="H831" i="4" s="1"/>
  <c r="J831" i="4"/>
  <c r="I831" i="4" l="1"/>
  <c r="E832" i="4" s="1"/>
  <c r="F832" i="4" l="1"/>
  <c r="J832" i="4" s="1"/>
  <c r="G832" i="4"/>
  <c r="H832" i="4" s="1"/>
  <c r="I832" i="4" l="1"/>
  <c r="E833" i="4" s="1"/>
  <c r="F833" i="4" l="1"/>
  <c r="J833" i="4" s="1"/>
  <c r="G833" i="4"/>
  <c r="H833" i="4" s="1"/>
  <c r="I833" i="4" l="1"/>
  <c r="E834" i="4" s="1"/>
  <c r="F834" i="4" l="1"/>
  <c r="G834" i="4" l="1"/>
  <c r="H834" i="4" s="1"/>
  <c r="J834" i="4"/>
  <c r="I834" i="4"/>
  <c r="E835" i="4" s="1"/>
  <c r="F835" i="4" l="1"/>
  <c r="J835" i="4" s="1"/>
  <c r="G835" i="4"/>
  <c r="H835" i="4" s="1"/>
  <c r="I835" i="4" l="1"/>
  <c r="E836" i="4" s="1"/>
  <c r="F836" i="4" s="1"/>
  <c r="J836" i="4"/>
  <c r="G836" i="4"/>
  <c r="H836" i="4" s="1"/>
  <c r="I836" i="4" l="1"/>
  <c r="E837" i="4" s="1"/>
  <c r="F837" i="4" l="1"/>
  <c r="G837" i="4"/>
  <c r="H837" i="4" s="1"/>
  <c r="J837" i="4"/>
  <c r="I837" i="4" l="1"/>
  <c r="E838" i="4" s="1"/>
  <c r="F838" i="4" l="1"/>
  <c r="J838" i="4"/>
  <c r="G838" i="4"/>
  <c r="H838" i="4" s="1"/>
  <c r="I838" i="4" l="1"/>
  <c r="E839" i="4" s="1"/>
  <c r="F839" i="4" l="1"/>
  <c r="G839" i="4" s="1"/>
  <c r="H839" i="4" s="1"/>
  <c r="J839" i="4"/>
  <c r="I839" i="4" l="1"/>
  <c r="E840" i="4" s="1"/>
  <c r="F840" i="4" l="1"/>
  <c r="J840" i="4" s="1"/>
  <c r="G840" i="4" l="1"/>
  <c r="H840" i="4" s="1"/>
  <c r="I840" i="4" l="1"/>
  <c r="E841" i="4" s="1"/>
  <c r="F841" i="4"/>
  <c r="J841" i="4" s="1"/>
  <c r="G841" i="4" l="1"/>
  <c r="H841" i="4" s="1"/>
  <c r="I841" i="4" l="1"/>
  <c r="E842" i="4" s="1"/>
  <c r="F842" i="4" s="1"/>
  <c r="G842" i="4"/>
  <c r="H842" i="4" s="1"/>
  <c r="J842" i="4"/>
  <c r="I842" i="4"/>
  <c r="E843" i="4" s="1"/>
  <c r="F843" i="4" l="1"/>
  <c r="G843" i="4"/>
  <c r="H843" i="4" s="1"/>
  <c r="J843" i="4"/>
  <c r="I843" i="4" l="1"/>
  <c r="E844" i="4" s="1"/>
  <c r="F844" i="4" s="1"/>
  <c r="J844" i="4" l="1"/>
  <c r="G844" i="4"/>
  <c r="H844" i="4" s="1"/>
  <c r="I844" i="4" l="1"/>
  <c r="E845" i="4" s="1"/>
  <c r="F845" i="4" l="1"/>
  <c r="J845" i="4" s="1"/>
  <c r="G845" i="4" l="1"/>
  <c r="H845" i="4" s="1"/>
  <c r="I845" i="4" l="1"/>
  <c r="E846" i="4" s="1"/>
  <c r="F846" i="4" l="1"/>
  <c r="J846" i="4"/>
  <c r="G846" i="4"/>
  <c r="H846" i="4" s="1"/>
  <c r="I846" i="4" l="1"/>
  <c r="E847" i="4" s="1"/>
  <c r="F847" i="4" l="1"/>
  <c r="J847" i="4" s="1"/>
  <c r="G847" i="4" l="1"/>
  <c r="H847" i="4" l="1"/>
  <c r="I847" i="4"/>
  <c r="E848" i="4" s="1"/>
  <c r="F848" i="4" l="1"/>
  <c r="G848" i="4"/>
  <c r="H848" i="4" s="1"/>
  <c r="J848" i="4"/>
  <c r="I848" i="4" l="1"/>
  <c r="E849" i="4" s="1"/>
  <c r="F849" i="4" s="1"/>
  <c r="J849" i="4" l="1"/>
  <c r="G849" i="4"/>
  <c r="H849" i="4" s="1"/>
  <c r="I849" i="4" l="1"/>
  <c r="E850" i="4" s="1"/>
  <c r="F850" i="4" l="1"/>
  <c r="J850" i="4" l="1"/>
  <c r="G850" i="4"/>
  <c r="H850" i="4" l="1"/>
  <c r="I850" i="4"/>
  <c r="E851" i="4" s="1"/>
  <c r="F851" i="4" l="1"/>
  <c r="G851" i="4" l="1"/>
  <c r="J851" i="4"/>
  <c r="H851" i="4" l="1"/>
  <c r="I851" i="4"/>
  <c r="E852" i="4" s="1"/>
  <c r="F852" i="4" s="1"/>
  <c r="J852" i="4" l="1"/>
  <c r="G852" i="4"/>
  <c r="H852" i="4" s="1"/>
  <c r="I852" i="4" l="1"/>
  <c r="E853" i="4" s="1"/>
  <c r="F853" i="4" l="1"/>
  <c r="J853" i="4" l="1"/>
  <c r="G853" i="4"/>
  <c r="H853" i="4" l="1"/>
  <c r="I853" i="4"/>
  <c r="E854" i="4" s="1"/>
  <c r="F854" i="4" s="1"/>
  <c r="G854" i="4" l="1"/>
  <c r="H854" i="4" s="1"/>
  <c r="J854" i="4"/>
  <c r="I854" i="4"/>
  <c r="E855" i="4" s="1"/>
  <c r="F855" i="4" l="1"/>
  <c r="G855" i="4"/>
  <c r="H855" i="4" s="1"/>
  <c r="J855" i="4"/>
  <c r="I855" i="4" l="1"/>
  <c r="E856" i="4" s="1"/>
  <c r="F856" i="4" s="1"/>
  <c r="J856" i="4" l="1"/>
  <c r="G856" i="4"/>
  <c r="H856" i="4" s="1"/>
  <c r="I856" i="4" l="1"/>
  <c r="E857" i="4" s="1"/>
  <c r="F857" i="4" l="1"/>
  <c r="G857" i="4" s="1"/>
  <c r="J857" i="4"/>
  <c r="H857" i="4" l="1"/>
  <c r="I857" i="4"/>
  <c r="E858" i="4" s="1"/>
  <c r="F858" i="4" l="1"/>
  <c r="J858" i="4" l="1"/>
  <c r="G858" i="4"/>
  <c r="H858" i="4" l="1"/>
  <c r="I858" i="4"/>
  <c r="E859" i="4" s="1"/>
  <c r="F859" i="4" l="1"/>
  <c r="G859" i="4" s="1"/>
  <c r="H859" i="4" s="1"/>
  <c r="I859" i="4" l="1"/>
  <c r="E860" i="4" s="1"/>
  <c r="F860" i="4" s="1"/>
  <c r="J859" i="4"/>
  <c r="G860" i="4" l="1"/>
  <c r="J860" i="4"/>
  <c r="H860" i="4" l="1"/>
  <c r="I860" i="4"/>
  <c r="E861" i="4" s="1"/>
  <c r="F861" i="4" l="1"/>
  <c r="G861" i="4" s="1"/>
  <c r="H861" i="4" s="1"/>
  <c r="J861" i="4"/>
  <c r="I861" i="4" l="1"/>
  <c r="E862" i="4" s="1"/>
  <c r="F862" i="4" l="1"/>
  <c r="J862" i="4" s="1"/>
  <c r="G862" i="4"/>
  <c r="H862" i="4" s="1"/>
  <c r="I862" i="4" l="1"/>
  <c r="E863" i="4" s="1"/>
  <c r="F863" i="4" l="1"/>
  <c r="J863" i="4" s="1"/>
  <c r="G863" i="4"/>
  <c r="H863" i="4" s="1"/>
  <c r="I863" i="4" l="1"/>
  <c r="E864" i="4" s="1"/>
  <c r="F864" i="4" s="1"/>
  <c r="G864" i="4"/>
  <c r="H864" i="4" s="1"/>
  <c r="J864" i="4" l="1"/>
  <c r="I864" i="4"/>
  <c r="E865" i="4" s="1"/>
  <c r="F865" i="4" s="1"/>
  <c r="J865" i="4" l="1"/>
  <c r="G865" i="4"/>
  <c r="H865" i="4" s="1"/>
  <c r="I865" i="4" l="1"/>
  <c r="E866" i="4" s="1"/>
  <c r="F866" i="4" s="1"/>
  <c r="G866" i="4" l="1"/>
  <c r="H866" i="4" s="1"/>
  <c r="J866" i="4"/>
  <c r="I866" i="4" l="1"/>
  <c r="E867" i="4" s="1"/>
  <c r="F867" i="4" l="1"/>
  <c r="J867" i="4"/>
  <c r="G867" i="4"/>
  <c r="H867" i="4" s="1"/>
  <c r="I867" i="4" l="1"/>
  <c r="E868" i="4" s="1"/>
  <c r="F868" i="4" l="1"/>
  <c r="G868" i="4"/>
  <c r="H868" i="4" s="1"/>
  <c r="J868" i="4"/>
  <c r="I868" i="4" l="1"/>
  <c r="E869" i="4" s="1"/>
  <c r="F869" i="4" l="1"/>
  <c r="G869" i="4" s="1"/>
  <c r="H869" i="4" s="1"/>
  <c r="I869" i="4"/>
  <c r="E870" i="4" s="1"/>
  <c r="J869" i="4"/>
  <c r="F870" i="4" l="1"/>
  <c r="J870" i="4" s="1"/>
  <c r="G870" i="4" l="1"/>
  <c r="H870" i="4" l="1"/>
  <c r="I870" i="4"/>
  <c r="E871" i="4" s="1"/>
  <c r="F871" i="4" l="1"/>
  <c r="G871" i="4"/>
  <c r="H871" i="4" s="1"/>
  <c r="J871" i="4"/>
  <c r="I871" i="4" l="1"/>
  <c r="E872" i="4" s="1"/>
  <c r="F872" i="4" l="1"/>
  <c r="G872" i="4" s="1"/>
  <c r="H872" i="4" s="1"/>
  <c r="J872" i="4"/>
  <c r="I872" i="4" l="1"/>
  <c r="E873" i="4" s="1"/>
  <c r="F873" i="4" l="1"/>
  <c r="G873" i="4" s="1"/>
  <c r="H873" i="4" s="1"/>
  <c r="I873" i="4"/>
  <c r="E874" i="4" s="1"/>
  <c r="J873" i="4"/>
  <c r="F874" i="4" l="1"/>
  <c r="J874" i="4" s="1"/>
  <c r="G874" i="4"/>
  <c r="H874" i="4" s="1"/>
  <c r="I874" i="4" l="1"/>
  <c r="E875" i="4" s="1"/>
  <c r="F875" i="4" l="1"/>
  <c r="G875" i="4" l="1"/>
  <c r="J875" i="4"/>
  <c r="H875" i="4" l="1"/>
  <c r="I875" i="4"/>
  <c r="E876" i="4" s="1"/>
  <c r="F876" i="4" s="1"/>
  <c r="J876" i="4" l="1"/>
  <c r="G876" i="4"/>
  <c r="H876" i="4" s="1"/>
  <c r="I876" i="4" l="1"/>
  <c r="E877" i="4" s="1"/>
  <c r="F877" i="4" l="1"/>
  <c r="G877" i="4" s="1"/>
  <c r="H877" i="4" s="1"/>
  <c r="J877" i="4"/>
  <c r="I877" i="4" l="1"/>
  <c r="E878" i="4" s="1"/>
  <c r="F878" i="4" l="1"/>
  <c r="J878" i="4"/>
  <c r="G878" i="4"/>
  <c r="H878" i="4" s="1"/>
  <c r="I878" i="4" l="1"/>
  <c r="E879" i="4" s="1"/>
  <c r="F879" i="4" l="1"/>
  <c r="G879" i="4"/>
  <c r="H879" i="4" s="1"/>
  <c r="J879" i="4"/>
  <c r="I879" i="4" l="1"/>
  <c r="E880" i="4" s="1"/>
  <c r="F880" i="4" l="1"/>
  <c r="J880" i="4" s="1"/>
  <c r="G880" i="4" l="1"/>
  <c r="H880" i="4" s="1"/>
  <c r="I880" i="4" l="1"/>
  <c r="E881" i="4" s="1"/>
  <c r="F881" i="4" s="1"/>
  <c r="G881" i="4"/>
  <c r="H881" i="4" s="1"/>
  <c r="J881" i="4"/>
  <c r="I881" i="4" l="1"/>
  <c r="E882" i="4" s="1"/>
  <c r="F882" i="4" s="1"/>
  <c r="G882" i="4" l="1"/>
  <c r="H882" i="4" s="1"/>
  <c r="J882" i="4"/>
  <c r="I882" i="4" l="1"/>
  <c r="E883" i="4" s="1"/>
  <c r="F883" i="4" l="1"/>
  <c r="J883" i="4"/>
  <c r="G883" i="4"/>
  <c r="H883" i="4" s="1"/>
  <c r="I883" i="4" l="1"/>
  <c r="E884" i="4" s="1"/>
  <c r="F884" i="4" s="1"/>
  <c r="G884" i="4" l="1"/>
  <c r="H884" i="4" s="1"/>
  <c r="J884" i="4"/>
  <c r="I884" i="4" l="1"/>
  <c r="E885" i="4" s="1"/>
  <c r="F885" i="4" l="1"/>
  <c r="J885" i="4" s="1"/>
  <c r="G885" i="4"/>
  <c r="H885" i="4" s="1"/>
  <c r="I885" i="4" l="1"/>
  <c r="E886" i="4" s="1"/>
  <c r="F886" i="4" l="1"/>
  <c r="J886" i="4" l="1"/>
  <c r="G886" i="4"/>
  <c r="H886" i="4" s="1"/>
  <c r="I886" i="4" l="1"/>
  <c r="E887" i="4" s="1"/>
  <c r="F887" i="4" l="1"/>
  <c r="J887" i="4"/>
  <c r="G887" i="4"/>
  <c r="H887" i="4" s="1"/>
  <c r="I887" i="4" l="1"/>
  <c r="E888" i="4" s="1"/>
  <c r="F888" i="4" l="1"/>
  <c r="J888" i="4"/>
  <c r="G888" i="4"/>
  <c r="H888" i="4" s="1"/>
  <c r="I888" i="4" l="1"/>
  <c r="E889" i="4" s="1"/>
  <c r="F889" i="4" s="1"/>
  <c r="J889" i="4" l="1"/>
  <c r="G889" i="4"/>
  <c r="H889" i="4" s="1"/>
  <c r="I889" i="4" l="1"/>
  <c r="E890" i="4" s="1"/>
  <c r="F890" i="4" l="1"/>
  <c r="G890" i="4"/>
  <c r="H890" i="4" s="1"/>
  <c r="J890" i="4"/>
  <c r="I890" i="4" l="1"/>
  <c r="E891" i="4" s="1"/>
  <c r="F891" i="4" l="1"/>
  <c r="J891" i="4"/>
  <c r="G891" i="4"/>
  <c r="H891" i="4" s="1"/>
  <c r="I891" i="4" l="1"/>
  <c r="E892" i="4" s="1"/>
  <c r="F892" i="4" l="1"/>
  <c r="G892" i="4" s="1"/>
  <c r="H892" i="4" s="1"/>
  <c r="J892" i="4"/>
  <c r="I892" i="4" l="1"/>
  <c r="E893" i="4" s="1"/>
  <c r="F893" i="4" s="1"/>
  <c r="G893" i="4" l="1"/>
  <c r="H893" i="4" s="1"/>
  <c r="J893" i="4"/>
  <c r="I893" i="4" l="1"/>
  <c r="E894" i="4" s="1"/>
  <c r="F894" i="4"/>
  <c r="J894" i="4" s="1"/>
  <c r="G894" i="4" l="1"/>
  <c r="H894" i="4" l="1"/>
  <c r="I894" i="4"/>
  <c r="E895" i="4" s="1"/>
  <c r="F895" i="4" l="1"/>
  <c r="J895" i="4" s="1"/>
  <c r="G895" i="4" l="1"/>
  <c r="H895" i="4" s="1"/>
  <c r="I895" i="4"/>
  <c r="E896" i="4" s="1"/>
  <c r="F896" i="4" s="1"/>
  <c r="J896" i="4" l="1"/>
  <c r="G896" i="4"/>
  <c r="H896" i="4" s="1"/>
  <c r="I896" i="4" l="1"/>
  <c r="E897" i="4" s="1"/>
  <c r="F897" i="4" l="1"/>
  <c r="G897" i="4"/>
  <c r="H897" i="4" s="1"/>
  <c r="J897" i="4"/>
  <c r="I897" i="4" l="1"/>
  <c r="E898" i="4" s="1"/>
  <c r="F898" i="4" s="1"/>
  <c r="G898" i="4" l="1"/>
  <c r="H898" i="4" s="1"/>
  <c r="J898" i="4"/>
  <c r="I898" i="4" l="1"/>
  <c r="E899" i="4" s="1"/>
  <c r="F899" i="4" l="1"/>
  <c r="J899" i="4" s="1"/>
  <c r="G899" i="4" l="1"/>
  <c r="H899" i="4" l="1"/>
  <c r="I899" i="4"/>
  <c r="E900" i="4" s="1"/>
  <c r="F900" i="4" l="1"/>
  <c r="J900" i="4"/>
  <c r="G900" i="4"/>
  <c r="H900" i="4" s="1"/>
  <c r="I900" i="4" l="1"/>
  <c r="E901" i="4" s="1"/>
  <c r="F901" i="4" s="1"/>
  <c r="J901" i="4" l="1"/>
  <c r="G901" i="4"/>
  <c r="H901" i="4" s="1"/>
  <c r="I901" i="4" l="1"/>
  <c r="E902" i="4" s="1"/>
  <c r="F902" i="4" s="1"/>
  <c r="G902" i="4" l="1"/>
  <c r="H902" i="4" s="1"/>
  <c r="J902" i="4"/>
  <c r="I902" i="4" l="1"/>
  <c r="E903" i="4" s="1"/>
  <c r="F903" i="4" l="1"/>
  <c r="J903" i="4"/>
  <c r="G903" i="4"/>
  <c r="H903" i="4" s="1"/>
  <c r="I903" i="4" l="1"/>
  <c r="E904" i="4" s="1"/>
  <c r="F904" i="4" l="1"/>
  <c r="G904" i="4" s="1"/>
  <c r="H904" i="4" s="1"/>
  <c r="I904" i="4" l="1"/>
  <c r="E905" i="4" s="1"/>
  <c r="F905" i="4" s="1"/>
  <c r="J904" i="4"/>
  <c r="J905" i="4" l="1"/>
  <c r="G905" i="4"/>
  <c r="H905" i="4" s="1"/>
  <c r="I905" i="4" l="1"/>
  <c r="E906" i="4" s="1"/>
  <c r="F906" i="4" s="1"/>
  <c r="J906" i="4"/>
  <c r="G906" i="4"/>
  <c r="H906" i="4" s="1"/>
  <c r="I906" i="4" l="1"/>
  <c r="E907" i="4" s="1"/>
  <c r="F907" i="4" l="1"/>
  <c r="J907" i="4"/>
  <c r="G907" i="4"/>
  <c r="H907" i="4" s="1"/>
  <c r="I907" i="4" l="1"/>
  <c r="E908" i="4" s="1"/>
  <c r="F908" i="4" l="1"/>
  <c r="J908" i="4"/>
  <c r="G908" i="4"/>
  <c r="H908" i="4" s="1"/>
  <c r="I908" i="4" l="1"/>
  <c r="E909" i="4" s="1"/>
  <c r="F909" i="4" s="1"/>
  <c r="J909" i="4" l="1"/>
  <c r="G909" i="4"/>
  <c r="H909" i="4" s="1"/>
  <c r="I909" i="4" l="1"/>
  <c r="E910" i="4" s="1"/>
  <c r="F910" i="4" s="1"/>
  <c r="J910" i="4" l="1"/>
  <c r="G910" i="4"/>
  <c r="H910" i="4" s="1"/>
  <c r="I910" i="4" l="1"/>
  <c r="E911" i="4" s="1"/>
  <c r="F911" i="4" l="1"/>
  <c r="J911" i="4"/>
  <c r="G911" i="4"/>
  <c r="H911" i="4" s="1"/>
  <c r="I911" i="4" l="1"/>
  <c r="E912" i="4" s="1"/>
  <c r="F912" i="4" s="1"/>
  <c r="J912" i="4" l="1"/>
  <c r="G912" i="4"/>
  <c r="H912" i="4" s="1"/>
  <c r="I912" i="4" l="1"/>
  <c r="E913" i="4" s="1"/>
  <c r="F913" i="4" l="1"/>
  <c r="G913" i="4"/>
  <c r="H913" i="4" s="1"/>
  <c r="J913" i="4"/>
  <c r="I913" i="4" l="1"/>
  <c r="E914" i="4" s="1"/>
  <c r="F914" i="4"/>
  <c r="G914" i="4" s="1"/>
  <c r="H914" i="4" s="1"/>
  <c r="I914" i="4"/>
  <c r="E915" i="4" s="1"/>
  <c r="J914" i="4"/>
  <c r="F915" i="4" l="1"/>
  <c r="J915" i="4" s="1"/>
  <c r="G915" i="4" l="1"/>
  <c r="H915" i="4" l="1"/>
  <c r="I915" i="4"/>
  <c r="E916" i="4" s="1"/>
  <c r="F916" i="4" l="1"/>
  <c r="J916" i="4"/>
  <c r="G916" i="4"/>
  <c r="H916" i="4" s="1"/>
  <c r="I916" i="4" l="1"/>
  <c r="E917" i="4" s="1"/>
  <c r="F917" i="4" l="1"/>
  <c r="J917" i="4" s="1"/>
  <c r="G917" i="4" l="1"/>
  <c r="H917" i="4" s="1"/>
  <c r="I917" i="4"/>
  <c r="E918" i="4" s="1"/>
  <c r="F918" i="4" l="1"/>
  <c r="J918" i="4" l="1"/>
  <c r="G918" i="4"/>
  <c r="H918" i="4" l="1"/>
  <c r="I918" i="4"/>
  <c r="E919" i="4" s="1"/>
  <c r="F919" i="4" l="1"/>
  <c r="J919" i="4" l="1"/>
  <c r="G919" i="4"/>
  <c r="H919" i="4" l="1"/>
  <c r="I919" i="4"/>
  <c r="E920" i="4" s="1"/>
  <c r="F920" i="4" l="1"/>
  <c r="G920" i="4" s="1"/>
  <c r="H920" i="4" s="1"/>
  <c r="J920" i="4"/>
  <c r="I920" i="4" l="1"/>
  <c r="E921" i="4" s="1"/>
  <c r="F921" i="4"/>
  <c r="G921" i="4" s="1"/>
  <c r="H921" i="4" s="1"/>
  <c r="I921" i="4" l="1"/>
  <c r="E922" i="4" s="1"/>
  <c r="F922" i="4" s="1"/>
  <c r="J921" i="4"/>
  <c r="G922" i="4" l="1"/>
  <c r="H922" i="4" s="1"/>
  <c r="J922" i="4"/>
  <c r="I922" i="4"/>
  <c r="E923" i="4" s="1"/>
  <c r="F923" i="4" l="1"/>
  <c r="G923" i="4"/>
  <c r="H923" i="4" s="1"/>
  <c r="J923" i="4"/>
  <c r="I923" i="4" l="1"/>
  <c r="E924" i="4" s="1"/>
  <c r="F924" i="4" l="1"/>
  <c r="J924" i="4"/>
  <c r="G924" i="4"/>
  <c r="H924" i="4" s="1"/>
  <c r="I924" i="4" l="1"/>
  <c r="E925" i="4" s="1"/>
  <c r="F925" i="4" s="1"/>
  <c r="G925" i="4" l="1"/>
  <c r="H925" i="4" s="1"/>
  <c r="J925" i="4"/>
  <c r="I925" i="4" l="1"/>
  <c r="E926" i="4" s="1"/>
  <c r="F926" i="4" s="1"/>
  <c r="J926" i="4" s="1"/>
  <c r="G926" i="4" l="1"/>
  <c r="H926" i="4" s="1"/>
  <c r="I926" i="4"/>
  <c r="E927" i="4" s="1"/>
  <c r="F927" i="4" l="1"/>
  <c r="G927" i="4" s="1"/>
  <c r="H927" i="4" s="1"/>
  <c r="J927" i="4"/>
  <c r="I927" i="4" l="1"/>
  <c r="E928" i="4" s="1"/>
  <c r="F928" i="4" l="1"/>
  <c r="J928" i="4" s="1"/>
  <c r="G928" i="4"/>
  <c r="H928" i="4" s="1"/>
  <c r="I928" i="4" l="1"/>
  <c r="E929" i="4" s="1"/>
  <c r="F929" i="4" l="1"/>
  <c r="G929" i="4" l="1"/>
  <c r="J929" i="4"/>
  <c r="H929" i="4" l="1"/>
  <c r="I929" i="4"/>
  <c r="E930" i="4" s="1"/>
  <c r="F930" i="4" l="1"/>
  <c r="G930" i="4" s="1"/>
  <c r="H930" i="4" s="1"/>
  <c r="I930" i="4"/>
  <c r="E931" i="4" s="1"/>
  <c r="F931" i="4" s="1"/>
  <c r="J930" i="4"/>
  <c r="G931" i="4" l="1"/>
  <c r="H931" i="4" s="1"/>
  <c r="J931" i="4"/>
  <c r="I931" i="4"/>
  <c r="E932" i="4" s="1"/>
  <c r="F932" i="4" l="1"/>
  <c r="J932" i="4" s="1"/>
  <c r="G932" i="4"/>
  <c r="H932" i="4" s="1"/>
  <c r="I932" i="4" l="1"/>
  <c r="E933" i="4" s="1"/>
  <c r="F933" i="4" l="1"/>
  <c r="G933" i="4" l="1"/>
  <c r="J933" i="4"/>
  <c r="H933" i="4" l="1"/>
  <c r="I933" i="4"/>
  <c r="E934" i="4" s="1"/>
  <c r="F934" i="4" s="1"/>
  <c r="J934" i="4" l="1"/>
  <c r="G934" i="4"/>
  <c r="H934" i="4" s="1"/>
  <c r="I934" i="4" l="1"/>
  <c r="E935" i="4" s="1"/>
  <c r="F935" i="4" l="1"/>
  <c r="J935" i="4"/>
  <c r="G935" i="4"/>
  <c r="H935" i="4" s="1"/>
  <c r="I935" i="4" l="1"/>
  <c r="E936" i="4" s="1"/>
  <c r="F936" i="4" s="1"/>
  <c r="J936" i="4" l="1"/>
  <c r="G936" i="4"/>
  <c r="H936" i="4" s="1"/>
  <c r="I936" i="4" l="1"/>
  <c r="E937" i="4" s="1"/>
  <c r="F937" i="4" l="1"/>
  <c r="G937" i="4"/>
  <c r="H937" i="4" s="1"/>
  <c r="J937" i="4"/>
  <c r="I937" i="4" l="1"/>
  <c r="E938" i="4" s="1"/>
  <c r="F938" i="4" l="1"/>
  <c r="G938" i="4" s="1"/>
  <c r="H938" i="4" l="1"/>
  <c r="I938" i="4"/>
  <c r="E939" i="4" s="1"/>
  <c r="J938" i="4"/>
  <c r="F939" i="4" l="1"/>
  <c r="J939" i="4" s="1"/>
  <c r="G939" i="4"/>
  <c r="H939" i="4" s="1"/>
  <c r="I939" i="4" l="1"/>
  <c r="E940" i="4" s="1"/>
  <c r="F940" i="4" l="1"/>
  <c r="J940" i="4" s="1"/>
  <c r="G940" i="4" l="1"/>
  <c r="H940" i="4" s="1"/>
  <c r="I940" i="4" l="1"/>
  <c r="E941" i="4" s="1"/>
  <c r="F941" i="4" l="1"/>
  <c r="G941" i="4" s="1"/>
  <c r="H941" i="4" s="1"/>
  <c r="J941" i="4"/>
  <c r="I941" i="4" l="1"/>
  <c r="E942" i="4" s="1"/>
  <c r="F942" i="4" l="1"/>
  <c r="J942" i="4" s="1"/>
  <c r="G942" i="4" l="1"/>
  <c r="H942" i="4" s="1"/>
  <c r="I942" i="4" l="1"/>
  <c r="E943" i="4" s="1"/>
  <c r="F943" i="4" l="1"/>
  <c r="J943" i="4"/>
  <c r="G943" i="4"/>
  <c r="H943" i="4" s="1"/>
  <c r="I943" i="4" l="1"/>
  <c r="E944" i="4" s="1"/>
  <c r="F944" i="4" l="1"/>
  <c r="J944" i="4" l="1"/>
  <c r="G944" i="4"/>
  <c r="H944" i="4" l="1"/>
  <c r="I944" i="4"/>
  <c r="E945" i="4" s="1"/>
  <c r="F945" i="4" l="1"/>
  <c r="J945" i="4" s="1"/>
  <c r="G945" i="4"/>
  <c r="H945" i="4" s="1"/>
  <c r="I945" i="4" l="1"/>
  <c r="E946" i="4" s="1"/>
  <c r="F946" i="4" l="1"/>
  <c r="G946" i="4" s="1"/>
  <c r="H946" i="4" s="1"/>
  <c r="J946" i="4"/>
  <c r="I946" i="4" l="1"/>
  <c r="E947" i="4" s="1"/>
  <c r="F947" i="4" s="1"/>
  <c r="G947" i="4" s="1"/>
  <c r="H947" i="4" s="1"/>
  <c r="J947" i="4" l="1"/>
  <c r="I947" i="4"/>
  <c r="E948" i="4" s="1"/>
  <c r="F948" i="4" s="1"/>
  <c r="G948" i="4" l="1"/>
  <c r="H948" i="4" s="1"/>
  <c r="J948" i="4"/>
  <c r="I948" i="4" l="1"/>
  <c r="E949" i="4" s="1"/>
  <c r="F949" i="4" l="1"/>
  <c r="G949" i="4"/>
  <c r="H949" i="4" s="1"/>
  <c r="J949" i="4"/>
  <c r="I949" i="4" l="1"/>
  <c r="E950" i="4" s="1"/>
  <c r="F950" i="4" l="1"/>
  <c r="J950" i="4" s="1"/>
  <c r="G950" i="4"/>
  <c r="H950" i="4" s="1"/>
  <c r="I950" i="4" l="1"/>
  <c r="E951" i="4" s="1"/>
  <c r="F951" i="4" l="1"/>
  <c r="G951" i="4" l="1"/>
  <c r="J951" i="4"/>
  <c r="H951" i="4" l="1"/>
  <c r="I951" i="4"/>
  <c r="E952" i="4" s="1"/>
  <c r="F952" i="4" s="1"/>
  <c r="G952" i="4" l="1"/>
  <c r="H952" i="4" s="1"/>
  <c r="J952" i="4"/>
  <c r="I952" i="4" l="1"/>
  <c r="E953" i="4" s="1"/>
  <c r="F953" i="4" l="1"/>
  <c r="J953" i="4"/>
  <c r="G953" i="4"/>
  <c r="H953" i="4" s="1"/>
  <c r="I953" i="4" l="1"/>
  <c r="E954" i="4" s="1"/>
  <c r="F954" i="4" s="1"/>
  <c r="J954" i="4" l="1"/>
  <c r="G954" i="4"/>
  <c r="H954" i="4" s="1"/>
  <c r="I954" i="4" l="1"/>
  <c r="E955" i="4" s="1"/>
  <c r="F955" i="4" l="1"/>
  <c r="G955" i="4"/>
  <c r="H955" i="4" s="1"/>
  <c r="J955" i="4"/>
  <c r="I955" i="4" l="1"/>
  <c r="E956" i="4" s="1"/>
  <c r="F956" i="4"/>
  <c r="G956" i="4" s="1"/>
  <c r="H956" i="4" s="1"/>
  <c r="J956" i="4" l="1"/>
  <c r="I956" i="4"/>
  <c r="E957" i="4" s="1"/>
  <c r="F957" i="4" l="1"/>
  <c r="G957" i="4" s="1"/>
  <c r="H957" i="4" s="1"/>
  <c r="J957" i="4"/>
  <c r="I957" i="4" l="1"/>
  <c r="E958" i="4" s="1"/>
  <c r="F958" i="4" l="1"/>
  <c r="G958" i="4" s="1"/>
  <c r="H958" i="4" s="1"/>
  <c r="I958" i="4"/>
  <c r="E959" i="4" s="1"/>
  <c r="J958" i="4"/>
  <c r="F959" i="4" l="1"/>
  <c r="J959" i="4" s="1"/>
  <c r="G959" i="4" l="1"/>
  <c r="H959" i="4" l="1"/>
  <c r="I959" i="4"/>
  <c r="E960" i="4" s="1"/>
  <c r="F960" i="4" l="1"/>
  <c r="G960" i="4"/>
  <c r="H960" i="4" s="1"/>
  <c r="J960" i="4"/>
  <c r="I960" i="4" l="1"/>
  <c r="E961" i="4" s="1"/>
  <c r="F961" i="4" l="1"/>
  <c r="J961" i="4"/>
  <c r="G961" i="4"/>
  <c r="H961" i="4" s="1"/>
  <c r="I961" i="4" l="1"/>
  <c r="E962" i="4" s="1"/>
  <c r="F962" i="4" s="1"/>
  <c r="J962" i="4"/>
  <c r="G962" i="4"/>
  <c r="H962" i="4" s="1"/>
  <c r="I962" i="4" l="1"/>
  <c r="E963" i="4" s="1"/>
  <c r="F963" i="4" s="1"/>
  <c r="J963" i="4" l="1"/>
  <c r="G963" i="4"/>
  <c r="H963" i="4" s="1"/>
  <c r="I963" i="4" l="1"/>
  <c r="E964" i="4" s="1"/>
  <c r="F964" i="4" l="1"/>
  <c r="G964" i="4"/>
  <c r="H964" i="4" s="1"/>
  <c r="J964" i="4"/>
  <c r="I964" i="4" l="1"/>
  <c r="E965" i="4" s="1"/>
  <c r="F965" i="4" l="1"/>
  <c r="J965" i="4" s="1"/>
  <c r="G965" i="4"/>
  <c r="H965" i="4" s="1"/>
  <c r="I965" i="4" l="1"/>
  <c r="E966" i="4" s="1"/>
  <c r="F966" i="4" s="1"/>
  <c r="G966" i="4" l="1"/>
  <c r="H966" i="4" s="1"/>
  <c r="J966" i="4"/>
  <c r="I966" i="4" l="1"/>
  <c r="E967" i="4" s="1"/>
  <c r="F967" i="4" l="1"/>
  <c r="J967" i="4" s="1"/>
  <c r="G967" i="4"/>
  <c r="H967" i="4" s="1"/>
  <c r="I967" i="4" l="1"/>
  <c r="E968" i="4" s="1"/>
  <c r="F968" i="4" l="1"/>
  <c r="J968" i="4" l="1"/>
  <c r="G968" i="4"/>
  <c r="H968" i="4" l="1"/>
  <c r="I968" i="4"/>
  <c r="E969" i="4" s="1"/>
  <c r="F969" i="4" l="1"/>
  <c r="G969" i="4" s="1"/>
  <c r="H969" i="4" s="1"/>
  <c r="I969" i="4" l="1"/>
  <c r="E970" i="4" s="1"/>
  <c r="F970" i="4" s="1"/>
  <c r="J969" i="4"/>
  <c r="J970" i="4" l="1"/>
  <c r="G970" i="4"/>
  <c r="H970" i="4" s="1"/>
  <c r="I970" i="4" l="1"/>
  <c r="E971" i="4" s="1"/>
  <c r="F971" i="4" s="1"/>
  <c r="G971" i="4" l="1"/>
  <c r="H971" i="4" s="1"/>
  <c r="J971" i="4"/>
  <c r="I971" i="4" l="1"/>
  <c r="E972" i="4" s="1"/>
  <c r="F972" i="4" s="1"/>
  <c r="J972" i="4"/>
  <c r="G972" i="4"/>
  <c r="H972" i="4" s="1"/>
  <c r="I972" i="4" l="1"/>
  <c r="E973" i="4" s="1"/>
  <c r="F973" i="4" l="1"/>
  <c r="J973" i="4" s="1"/>
  <c r="G973" i="4" l="1"/>
  <c r="H973" i="4" l="1"/>
  <c r="I973" i="4"/>
  <c r="E974" i="4" s="1"/>
  <c r="F974" i="4" l="1"/>
  <c r="J974" i="4" s="1"/>
  <c r="G974" i="4"/>
  <c r="H974" i="4" s="1"/>
  <c r="I974" i="4" l="1"/>
  <c r="E975" i="4" s="1"/>
  <c r="F975" i="4" l="1"/>
  <c r="J975" i="4" l="1"/>
  <c r="G975" i="4"/>
  <c r="H975" i="4" l="1"/>
  <c r="I975" i="4"/>
  <c r="E976" i="4" s="1"/>
  <c r="F976" i="4" l="1"/>
  <c r="G976" i="4" s="1"/>
  <c r="H976" i="4" s="1"/>
  <c r="I976" i="4"/>
  <c r="E977" i="4" s="1"/>
  <c r="F977" i="4" l="1"/>
  <c r="J976" i="4"/>
  <c r="J977" i="4" l="1"/>
  <c r="G977" i="4"/>
  <c r="H977" i="4" l="1"/>
  <c r="I977" i="4"/>
  <c r="E978" i="4" s="1"/>
  <c r="F978" i="4" s="1"/>
  <c r="J978" i="4" l="1"/>
  <c r="G978" i="4"/>
  <c r="H978" i="4" s="1"/>
  <c r="I978" i="4" l="1"/>
  <c r="E979" i="4" s="1"/>
  <c r="F979" i="4" l="1"/>
  <c r="J979" i="4" l="1"/>
  <c r="G979" i="4"/>
  <c r="H979" i="4" l="1"/>
  <c r="I979" i="4"/>
  <c r="E980" i="4" s="1"/>
  <c r="F980" i="4" s="1"/>
  <c r="J980" i="4" l="1"/>
  <c r="G980" i="4"/>
  <c r="H980" i="4" s="1"/>
  <c r="I980" i="4" l="1"/>
  <c r="E981" i="4" s="1"/>
  <c r="F981" i="4" l="1"/>
  <c r="J981" i="4" l="1"/>
  <c r="G981" i="4"/>
  <c r="H981" i="4" s="1"/>
  <c r="I981" i="4" l="1"/>
  <c r="E982" i="4" s="1"/>
  <c r="F982" i="4" l="1"/>
  <c r="J982" i="4" s="1"/>
  <c r="G982" i="4"/>
  <c r="H982" i="4" s="1"/>
  <c r="I982" i="4" l="1"/>
  <c r="E983" i="4" s="1"/>
  <c r="F983" i="4" l="1"/>
  <c r="G983" i="4" l="1"/>
  <c r="J983" i="4"/>
  <c r="H983" i="4" l="1"/>
  <c r="I983" i="4"/>
  <c r="E984" i="4" s="1"/>
  <c r="F984" i="4" s="1"/>
  <c r="J984" i="4" l="1"/>
  <c r="G984" i="4"/>
  <c r="H984" i="4" s="1"/>
  <c r="I984" i="4" l="1"/>
  <c r="E985" i="4" s="1"/>
  <c r="F985" i="4" l="1"/>
  <c r="G985" i="4"/>
  <c r="H985" i="4" s="1"/>
  <c r="J985" i="4"/>
  <c r="I985" i="4" l="1"/>
  <c r="E986" i="4" s="1"/>
  <c r="F986" i="4" s="1"/>
  <c r="G986" i="4" l="1"/>
  <c r="H986" i="4" s="1"/>
  <c r="J986" i="4"/>
  <c r="I986" i="4" l="1"/>
  <c r="E987" i="4" s="1"/>
  <c r="F987" i="4" l="1"/>
  <c r="J987" i="4"/>
  <c r="G987" i="4"/>
  <c r="H987" i="4" s="1"/>
  <c r="I987" i="4" l="1"/>
  <c r="E988" i="4" s="1"/>
  <c r="F988" i="4" s="1"/>
  <c r="J988" i="4" l="1"/>
  <c r="G988" i="4"/>
  <c r="H988" i="4" s="1"/>
  <c r="I988" i="4"/>
  <c r="E989" i="4" s="1"/>
  <c r="F989" i="4" l="1"/>
  <c r="G989" i="4" l="1"/>
  <c r="J989" i="4"/>
  <c r="H989" i="4" l="1"/>
  <c r="I989" i="4"/>
  <c r="E990" i="4" s="1"/>
  <c r="F990" i="4" s="1"/>
  <c r="G990" i="4" l="1"/>
  <c r="H990" i="4" s="1"/>
  <c r="J990" i="4"/>
  <c r="I990" i="4" l="1"/>
  <c r="E991" i="4" s="1"/>
  <c r="F991" i="4" l="1"/>
  <c r="J991" i="4" s="1"/>
  <c r="G991" i="4"/>
  <c r="H991" i="4" s="1"/>
  <c r="I991" i="4" l="1"/>
  <c r="E992" i="4" s="1"/>
  <c r="F992" i="4" s="1"/>
  <c r="G992" i="4"/>
  <c r="H992" i="4" s="1"/>
  <c r="J992" i="4"/>
  <c r="I992" i="4" l="1"/>
  <c r="E993" i="4" s="1"/>
  <c r="F993" i="4" l="1"/>
  <c r="G993" i="4" s="1"/>
  <c r="H993" i="4" s="1"/>
  <c r="J993" i="4" l="1"/>
  <c r="I993" i="4"/>
  <c r="E994" i="4" s="1"/>
  <c r="F994" i="4" l="1"/>
  <c r="J994" i="4" s="1"/>
  <c r="G994" i="4"/>
  <c r="H994" i="4" s="1"/>
  <c r="I994" i="4" l="1"/>
  <c r="E995" i="4" s="1"/>
  <c r="F995" i="4" l="1"/>
  <c r="J995" i="4" l="1"/>
  <c r="G995" i="4"/>
  <c r="H995" i="4" l="1"/>
  <c r="I995" i="4"/>
  <c r="E996" i="4" s="1"/>
  <c r="F996" i="4" s="1"/>
  <c r="G996" i="4" l="1"/>
  <c r="H996" i="4" s="1"/>
  <c r="J996" i="4"/>
  <c r="I996" i="4"/>
  <c r="E997" i="4" s="1"/>
  <c r="F997" i="4" l="1"/>
  <c r="G997" i="4" s="1"/>
  <c r="H997" i="4" s="1"/>
  <c r="J997" i="4"/>
  <c r="I997" i="4" l="1"/>
  <c r="E998" i="4" s="1"/>
  <c r="F998" i="4" l="1"/>
  <c r="G998" i="4"/>
  <c r="H998" i="4" s="1"/>
  <c r="J998" i="4"/>
  <c r="I998" i="4" l="1"/>
  <c r="E999" i="4" s="1"/>
  <c r="F999" i="4" l="1"/>
  <c r="G999" i="4" s="1"/>
  <c r="H999" i="4" s="1"/>
  <c r="I999" i="4"/>
  <c r="E1000" i="4" s="1"/>
  <c r="J999" i="4"/>
  <c r="F1000" i="4" l="1"/>
  <c r="G1000" i="4" s="1"/>
  <c r="H1000" i="4" s="1"/>
  <c r="I1000" i="4"/>
  <c r="E1001" i="4" s="1"/>
  <c r="F1001" i="4" l="1"/>
  <c r="J1000" i="4"/>
  <c r="J1001" i="4" l="1"/>
  <c r="G1001" i="4"/>
  <c r="H1001" i="4" l="1"/>
  <c r="I1001" i="4"/>
  <c r="E1002" i="4" s="1"/>
  <c r="F1002" i="4" l="1"/>
  <c r="G1002" i="4" l="1"/>
  <c r="J1002" i="4"/>
  <c r="H1002" i="4" l="1"/>
  <c r="I1002" i="4"/>
  <c r="E1003" i="4" s="1"/>
  <c r="F1003" i="4" s="1"/>
  <c r="J1003" i="4" l="1"/>
  <c r="G1003" i="4"/>
  <c r="H1003" i="4" s="1"/>
  <c r="I1003" i="4" l="1"/>
  <c r="E1004" i="4" s="1"/>
  <c r="F1004" i="4" l="1"/>
  <c r="G1004" i="4" s="1"/>
  <c r="H1004" i="4" s="1"/>
  <c r="J1004" i="4"/>
  <c r="I1004" i="4" l="1"/>
  <c r="E1005" i="4" s="1"/>
  <c r="F1005" i="4"/>
  <c r="J1005" i="4" s="1"/>
  <c r="G1005" i="4" l="1"/>
  <c r="H1005" i="4" l="1"/>
  <c r="I1005" i="4"/>
  <c r="E1006" i="4" s="1"/>
  <c r="F1006" i="4" l="1"/>
  <c r="J1006" i="4"/>
  <c r="G1006" i="4"/>
  <c r="H1006" i="4" s="1"/>
  <c r="I1006" i="4" l="1"/>
  <c r="E1007" i="4" s="1"/>
  <c r="F1007" i="4" l="1"/>
  <c r="G1007" i="4" s="1"/>
  <c r="H1007" i="4" s="1"/>
  <c r="I1007" i="4"/>
  <c r="E1008" i="4" s="1"/>
  <c r="J1007" i="4"/>
  <c r="F1008" i="4" l="1"/>
  <c r="G1008" i="4" s="1"/>
  <c r="H1008" i="4" s="1"/>
  <c r="I1008" i="4"/>
  <c r="E1009" i="4" s="1"/>
  <c r="F1009" i="4" l="1"/>
  <c r="J1008" i="4"/>
  <c r="J1009" i="4" s="1"/>
  <c r="G1009" i="4" l="1"/>
  <c r="H1009" i="4" l="1"/>
  <c r="I1009" i="4"/>
  <c r="E1010" i="4" s="1"/>
  <c r="F1010" i="4" l="1"/>
  <c r="J1010" i="4" s="1"/>
  <c r="G1010" i="4"/>
  <c r="H1010" i="4" s="1"/>
  <c r="I1010" i="4" l="1"/>
  <c r="E1011" i="4" s="1"/>
  <c r="F1011" i="4" l="1"/>
  <c r="G1011" i="4" l="1"/>
  <c r="J1011" i="4"/>
  <c r="H1011" i="4" l="1"/>
  <c r="I1011" i="4"/>
  <c r="E1012" i="4" s="1"/>
  <c r="F1012" i="4" s="1"/>
  <c r="J1012" i="4" l="1"/>
  <c r="G1012" i="4"/>
  <c r="H1012" i="4" s="1"/>
  <c r="I1012" i="4" l="1"/>
  <c r="E1013" i="4" s="1"/>
  <c r="F1013" i="4" s="1"/>
  <c r="J1013" i="4" l="1"/>
  <c r="G1013" i="4"/>
  <c r="H1013" i="4" s="1"/>
  <c r="I1013" i="4" l="1"/>
  <c r="E1014" i="4" s="1"/>
  <c r="F1014" i="4" l="1"/>
  <c r="J1014" i="4" s="1"/>
  <c r="G1014" i="4"/>
  <c r="H1014" i="4" s="1"/>
  <c r="I1014" i="4" l="1"/>
  <c r="E1015" i="4" s="1"/>
  <c r="F1015" i="4" s="1"/>
  <c r="J1015" i="4" s="1"/>
  <c r="G1015" i="4"/>
  <c r="H1015" i="4" s="1"/>
  <c r="I1015" i="4" l="1"/>
  <c r="E1016" i="4" s="1"/>
  <c r="F1016" i="4" l="1"/>
  <c r="J1016" i="4" s="1"/>
  <c r="G1016" i="4"/>
  <c r="H1016" i="4" s="1"/>
  <c r="I1016" i="4" l="1"/>
  <c r="E1017" i="4" s="1"/>
  <c r="F1017" i="4" l="1"/>
  <c r="J1017" i="4" l="1"/>
  <c r="G1017" i="4"/>
  <c r="H1017" i="4" l="1"/>
  <c r="I1017" i="4"/>
  <c r="E1018" i="4" s="1"/>
  <c r="F1018" i="4" l="1"/>
  <c r="J1018" i="4" l="1"/>
  <c r="G1018" i="4"/>
  <c r="H1018" i="4" s="1"/>
  <c r="I1018" i="4" l="1"/>
  <c r="E1019" i="4" s="1"/>
  <c r="F1019" i="4" s="1"/>
  <c r="G1019" i="4" l="1"/>
  <c r="H1019" i="4" s="1"/>
  <c r="J1019" i="4"/>
  <c r="I1019" i="4" l="1"/>
  <c r="E1020" i="4" s="1"/>
  <c r="F1020" i="4" l="1"/>
  <c r="J1020" i="4" s="1"/>
  <c r="G1020" i="4"/>
  <c r="H1020" i="4" s="1"/>
  <c r="I1020" i="4" l="1"/>
  <c r="E1021" i="4" s="1"/>
  <c r="F1021" i="4" l="1"/>
  <c r="J1021" i="4" s="1"/>
  <c r="G1021" i="4" l="1"/>
  <c r="H1021" i="4" l="1"/>
  <c r="I1021" i="4"/>
  <c r="E1022" i="4" s="1"/>
  <c r="F1022" i="4" l="1"/>
  <c r="G1022" i="4"/>
  <c r="H1022" i="4" s="1"/>
  <c r="J1022" i="4"/>
  <c r="I1022" i="4" l="1"/>
  <c r="E1023" i="4" s="1"/>
  <c r="F1023" i="4"/>
  <c r="J1023" i="4"/>
  <c r="G1023" i="4"/>
  <c r="H1023" i="4" s="1"/>
  <c r="I1023" i="4" l="1"/>
  <c r="E1024" i="4" s="1"/>
  <c r="F1024" i="4" l="1"/>
  <c r="J1024" i="4" s="1"/>
  <c r="G1024" i="4"/>
  <c r="H1024" i="4" s="1"/>
  <c r="I1024" i="4" l="1"/>
  <c r="E1025" i="4" s="1"/>
  <c r="F1025" i="4" s="1"/>
  <c r="J1025" i="4" l="1"/>
  <c r="G1025" i="4"/>
  <c r="H1025" i="4" s="1"/>
  <c r="I1025" i="4"/>
  <c r="E1026" i="4" s="1"/>
  <c r="F1026" i="4" l="1"/>
  <c r="J1026" i="4" s="1"/>
  <c r="G1026" i="4" l="1"/>
  <c r="H1026" i="4" s="1"/>
  <c r="I1026" i="4"/>
  <c r="E1027" i="4" s="1"/>
  <c r="F1027" i="4" s="1"/>
  <c r="G1027" i="4" l="1"/>
  <c r="H1027" i="4" s="1"/>
  <c r="J1027" i="4"/>
  <c r="I1027" i="4" l="1"/>
  <c r="E1028" i="4" s="1"/>
  <c r="F1028" i="4" l="1"/>
  <c r="J1028" i="4"/>
  <c r="G1028" i="4"/>
  <c r="H1028" i="4" s="1"/>
  <c r="I1028" i="4" l="1"/>
  <c r="E1029" i="4" s="1"/>
  <c r="F1029" i="4"/>
  <c r="G1029" i="4"/>
  <c r="H1029" i="4" s="1"/>
  <c r="J1029" i="4"/>
  <c r="I1029" i="4" l="1"/>
  <c r="E1030" i="4" s="1"/>
  <c r="F1030" i="4" s="1"/>
  <c r="G1030" i="4" s="1"/>
  <c r="H1030" i="4" s="1"/>
  <c r="J1030" i="4" l="1"/>
  <c r="I1030" i="4"/>
  <c r="E1031" i="4" s="1"/>
  <c r="F1031" i="4" l="1"/>
  <c r="G1031" i="4"/>
  <c r="H1031" i="4" s="1"/>
  <c r="J1031" i="4"/>
  <c r="I1031" i="4" l="1"/>
  <c r="E1032" i="4" s="1"/>
  <c r="F1032" i="4" l="1"/>
  <c r="J1032" i="4" s="1"/>
  <c r="G1032" i="4"/>
  <c r="H1032" i="4" s="1"/>
  <c r="I1032" i="4" l="1"/>
  <c r="E1033" i="4" s="1"/>
  <c r="F1033" i="4" s="1"/>
  <c r="J1033" i="4"/>
  <c r="G1033" i="4" l="1"/>
  <c r="H1033" i="4" s="1"/>
  <c r="I1033" i="4" l="1"/>
  <c r="E1034" i="4" s="1"/>
  <c r="F1034" i="4" s="1"/>
  <c r="G1034" i="4" l="1"/>
  <c r="H1034" i="4" s="1"/>
  <c r="J1034" i="4"/>
  <c r="I1034" i="4" l="1"/>
  <c r="E1035" i="4" s="1"/>
  <c r="F1035" i="4" s="1"/>
  <c r="G1035" i="4" l="1"/>
  <c r="H1035" i="4" s="1"/>
  <c r="J1035" i="4"/>
  <c r="I1035" i="4"/>
  <c r="E1036" i="4" s="1"/>
  <c r="F1036" i="4" l="1"/>
  <c r="J1036" i="4"/>
  <c r="G1036" i="4"/>
  <c r="H1036" i="4" s="1"/>
  <c r="I1036" i="4" l="1"/>
  <c r="E1037" i="4" s="1"/>
  <c r="F1037" i="4" s="1"/>
  <c r="G1037" i="4" l="1"/>
  <c r="H1037" i="4" s="1"/>
  <c r="J1037" i="4"/>
  <c r="I1037" i="4" l="1"/>
  <c r="E1038" i="4" s="1"/>
  <c r="F1038" i="4" s="1"/>
  <c r="G1038" i="4" l="1"/>
  <c r="H1038" i="4" s="1"/>
  <c r="J1038" i="4"/>
  <c r="I1038" i="4" l="1"/>
  <c r="E1039" i="4" s="1"/>
  <c r="F1039" i="4" s="1"/>
  <c r="G1039" i="4" l="1"/>
  <c r="H1039" i="4" s="1"/>
  <c r="J1039" i="4"/>
  <c r="I1039" i="4" l="1"/>
  <c r="E1040" i="4" s="1"/>
  <c r="F1040" i="4" l="1"/>
  <c r="G1040" i="4"/>
  <c r="H1040" i="4" s="1"/>
  <c r="J1040" i="4"/>
  <c r="I1040" i="4" l="1"/>
  <c r="E1041" i="4" s="1"/>
  <c r="F1041" i="4" l="1"/>
  <c r="G1041" i="4" s="1"/>
  <c r="H1041" i="4" s="1"/>
  <c r="J1041" i="4"/>
  <c r="I1041" i="4" l="1"/>
  <c r="E1042" i="4" s="1"/>
  <c r="F1042" i="4" s="1"/>
  <c r="G1042" i="4"/>
  <c r="H1042" i="4" s="1"/>
  <c r="J1042" i="4"/>
  <c r="I1042" i="4"/>
  <c r="E1043" i="4" s="1"/>
  <c r="F1043" i="4" l="1"/>
  <c r="G1043" i="4" s="1"/>
  <c r="H1043" i="4" s="1"/>
  <c r="J1043" i="4" l="1"/>
  <c r="I1043" i="4"/>
  <c r="E1044" i="4" s="1"/>
  <c r="F1044" i="4" l="1"/>
  <c r="G1044" i="4"/>
  <c r="H1044" i="4" s="1"/>
  <c r="J1044" i="4"/>
  <c r="I1044" i="4" l="1"/>
  <c r="E1045" i="4" s="1"/>
  <c r="F1045" i="4" l="1"/>
  <c r="G1045" i="4"/>
  <c r="H1045" i="4" s="1"/>
  <c r="J1045" i="4"/>
  <c r="I1045" i="4" l="1"/>
  <c r="E1046" i="4" s="1"/>
  <c r="F1046" i="4" s="1"/>
  <c r="J1046" i="4" l="1"/>
  <c r="G1046" i="4"/>
  <c r="H1046" i="4" s="1"/>
  <c r="I1046" i="4" l="1"/>
  <c r="E1047" i="4" s="1"/>
  <c r="F1047" i="4" l="1"/>
  <c r="J1047" i="4" s="1"/>
  <c r="G1047" i="4"/>
  <c r="H1047" i="4" s="1"/>
  <c r="I1047" i="4" l="1"/>
  <c r="E1048" i="4" s="1"/>
  <c r="F1048" i="4" l="1"/>
  <c r="J1048" i="4" l="1"/>
  <c r="G1048" i="4"/>
  <c r="H1048" i="4" s="1"/>
  <c r="I1048" i="4" l="1"/>
  <c r="E1049" i="4" s="1"/>
  <c r="F1049" i="4" l="1"/>
  <c r="G1049" i="4" s="1"/>
  <c r="H1049" i="4" s="1"/>
  <c r="I1049" i="4" l="1"/>
  <c r="E1050" i="4" s="1"/>
  <c r="J1049" i="4"/>
  <c r="F1050" i="4" l="1"/>
  <c r="J1050" i="4" s="1"/>
  <c r="G1050" i="4" l="1"/>
  <c r="H1050" i="4" s="1"/>
  <c r="I1050" i="4"/>
  <c r="E1051" i="4" s="1"/>
  <c r="F1051" i="4" l="1"/>
  <c r="J1051" i="4" l="1"/>
  <c r="G1051" i="4"/>
  <c r="H1051" i="4" l="1"/>
  <c r="I1051" i="4"/>
  <c r="E1052" i="4" s="1"/>
  <c r="F1052" i="4" l="1"/>
  <c r="G1052" i="4" l="1"/>
  <c r="J1052" i="4"/>
  <c r="H1052" i="4" l="1"/>
  <c r="I1052" i="4"/>
  <c r="E1053" i="4" s="1"/>
  <c r="F1053" i="4" s="1"/>
  <c r="G1053" i="4" l="1"/>
  <c r="H1053" i="4" s="1"/>
  <c r="J1053" i="4"/>
  <c r="I1053" i="4" l="1"/>
  <c r="E1054" i="4" s="1"/>
  <c r="F1054" i="4" s="1"/>
  <c r="J1054" i="4" l="1"/>
  <c r="G1054" i="4"/>
  <c r="H1054" i="4" s="1"/>
  <c r="I1054" i="4" l="1"/>
  <c r="E1055" i="4" s="1"/>
  <c r="F1055" i="4" l="1"/>
  <c r="G1055" i="4"/>
  <c r="H1055" i="4" s="1"/>
  <c r="J1055" i="4"/>
  <c r="I1055" i="4" l="1"/>
  <c r="E1056" i="4" s="1"/>
  <c r="F1056" i="4" l="1"/>
  <c r="J1056" i="4" s="1"/>
  <c r="G1056" i="4"/>
  <c r="H1056" i="4" s="1"/>
  <c r="I1056" i="4" l="1"/>
  <c r="E1057" i="4" s="1"/>
  <c r="F1057" i="4" l="1"/>
  <c r="J1057" i="4" s="1"/>
  <c r="G1057" i="4" l="1"/>
  <c r="H1057" i="4" l="1"/>
  <c r="I1057" i="4"/>
  <c r="E1058" i="4" s="1"/>
  <c r="F1058" i="4" l="1"/>
  <c r="G1058" i="4" s="1"/>
  <c r="H1058" i="4" s="1"/>
  <c r="J1058" i="4" l="1"/>
  <c r="I1058" i="4"/>
  <c r="E1059" i="4" s="1"/>
  <c r="F1059" i="4" l="1"/>
  <c r="J1059" i="4" l="1"/>
  <c r="G1059" i="4"/>
  <c r="H1059" i="4" l="1"/>
  <c r="I1059" i="4"/>
  <c r="E1060" i="4" s="1"/>
  <c r="F1060" i="4" l="1"/>
  <c r="G1060" i="4" l="1"/>
  <c r="J1060" i="4"/>
  <c r="H1060" i="4" l="1"/>
  <c r="I1060" i="4"/>
  <c r="E1061" i="4" s="1"/>
  <c r="F1061" i="4" l="1"/>
  <c r="J1061" i="4" s="1"/>
  <c r="G1061" i="4" l="1"/>
  <c r="H1061" i="4" s="1"/>
  <c r="I1061" i="4" l="1"/>
  <c r="E1062" i="4" s="1"/>
  <c r="F1062" i="4" l="1"/>
  <c r="G1062" i="4" s="1"/>
  <c r="J1062" i="4"/>
  <c r="H1062" i="4" l="1"/>
  <c r="I1062" i="4"/>
  <c r="E1063" i="4" s="1"/>
  <c r="F1063" i="4" l="1"/>
  <c r="G1063" i="4" l="1"/>
  <c r="J1063" i="4"/>
  <c r="H1063" i="4" l="1"/>
  <c r="I1063" i="4"/>
  <c r="E1064" i="4" s="1"/>
  <c r="F1064" i="4" l="1"/>
  <c r="J1064" i="4" s="1"/>
  <c r="G1064" i="4" l="1"/>
  <c r="H1064" i="4" s="1"/>
  <c r="I1064" i="4" l="1"/>
  <c r="E1065" i="4" s="1"/>
  <c r="F1065" i="4" l="1"/>
  <c r="G1065" i="4" s="1"/>
  <c r="H1065" i="4" s="1"/>
  <c r="J1065" i="4"/>
  <c r="I1065" i="4" l="1"/>
  <c r="E1066" i="4" s="1"/>
  <c r="F1066" i="4" s="1"/>
  <c r="J1066" i="4" s="1"/>
  <c r="G1066" i="4" l="1"/>
  <c r="H1066" i="4" s="1"/>
  <c r="I1066" i="4" l="1"/>
  <c r="E1067" i="4" s="1"/>
  <c r="F1067" i="4" l="1"/>
  <c r="J1067" i="4" s="1"/>
  <c r="G1067" i="4"/>
  <c r="H1067" i="4" s="1"/>
  <c r="I1067" i="4" l="1"/>
  <c r="E1068" i="4" s="1"/>
  <c r="F1068" i="4" l="1"/>
  <c r="J1068" i="4" s="1"/>
  <c r="G1068" i="4" l="1"/>
  <c r="H1068" i="4" l="1"/>
  <c r="I1068" i="4"/>
  <c r="E1069" i="4" s="1"/>
  <c r="F1069" i="4" l="1"/>
  <c r="G1069" i="4" s="1"/>
  <c r="H1069" i="4" s="1"/>
  <c r="J1069" i="4"/>
  <c r="I1069" i="4" l="1"/>
  <c r="E1070" i="4" s="1"/>
  <c r="F1070" i="4"/>
  <c r="J1070" i="4" s="1"/>
  <c r="G1070" i="4" l="1"/>
  <c r="H1070" i="4" l="1"/>
  <c r="I1070" i="4"/>
  <c r="E1071" i="4" s="1"/>
  <c r="F1071" i="4" l="1"/>
  <c r="J1071" i="4"/>
  <c r="G1071" i="4"/>
  <c r="H1071" i="4" s="1"/>
  <c r="I1071" i="4" l="1"/>
  <c r="E1072" i="4" s="1"/>
  <c r="F1072" i="4" l="1"/>
  <c r="G1072" i="4"/>
  <c r="H1072" i="4" s="1"/>
  <c r="J1072" i="4"/>
  <c r="I1072" i="4" l="1"/>
  <c r="E1073" i="4" s="1"/>
  <c r="F1073" i="4" s="1"/>
  <c r="J1073" i="4" l="1"/>
  <c r="G1073" i="4"/>
  <c r="H1073" i="4" s="1"/>
  <c r="I1073" i="4" l="1"/>
  <c r="E1074" i="4" s="1"/>
  <c r="F1074" i="4" s="1"/>
  <c r="J1074" i="4" l="1"/>
  <c r="G1074" i="4"/>
  <c r="H1074" i="4" s="1"/>
  <c r="I1074" i="4" l="1"/>
  <c r="E1075" i="4" s="1"/>
  <c r="F1075" i="4" l="1"/>
  <c r="J1075" i="4" s="1"/>
  <c r="G1075" i="4"/>
  <c r="H1075" i="4" s="1"/>
  <c r="I1075" i="4" l="1"/>
  <c r="E1076" i="4" s="1"/>
  <c r="F1076" i="4" l="1"/>
  <c r="G1076" i="4"/>
  <c r="H1076" i="4" s="1"/>
  <c r="J1076" i="4"/>
  <c r="I1076" i="4" l="1"/>
  <c r="E1077" i="4" s="1"/>
  <c r="F1077" i="4" l="1"/>
  <c r="J1077" i="4" s="1"/>
  <c r="G1077" i="4" l="1"/>
  <c r="H1077" i="4" s="1"/>
  <c r="I1077" i="4"/>
  <c r="E1078" i="4" s="1"/>
  <c r="F1078" i="4" s="1"/>
  <c r="J1078" i="4" l="1"/>
  <c r="G1078" i="4"/>
  <c r="H1078" i="4" s="1"/>
  <c r="I1078" i="4" l="1"/>
  <c r="E1079" i="4" s="1"/>
  <c r="F1079" i="4" s="1"/>
  <c r="G1079" i="4" l="1"/>
  <c r="H1079" i="4" s="1"/>
  <c r="J1079" i="4"/>
  <c r="I1079" i="4" l="1"/>
  <c r="E1080" i="4" s="1"/>
  <c r="F1080" i="4" l="1"/>
  <c r="J1080" i="4"/>
  <c r="G1080" i="4"/>
  <c r="H1080" i="4" s="1"/>
  <c r="I1080" i="4" l="1"/>
  <c r="E1081" i="4" s="1"/>
  <c r="F1081" i="4" s="1"/>
  <c r="J1081" i="4" l="1"/>
  <c r="G1081" i="4"/>
  <c r="H1081" i="4" s="1"/>
  <c r="I1081" i="4" l="1"/>
  <c r="E1082" i="4" s="1"/>
  <c r="F1082" i="4" l="1"/>
  <c r="G1082" i="4" s="1"/>
  <c r="J1082" i="4"/>
  <c r="H1082" i="4" l="1"/>
  <c r="I1082" i="4"/>
  <c r="E1083" i="4" s="1"/>
  <c r="F1083" i="4" s="1"/>
  <c r="J1083" i="4"/>
  <c r="G1083" i="4" l="1"/>
  <c r="H1083" i="4" s="1"/>
  <c r="I1083" i="4"/>
  <c r="E1084" i="4" s="1"/>
  <c r="F1084" i="4" l="1"/>
  <c r="G1084" i="4" s="1"/>
  <c r="J1084" i="4"/>
  <c r="H1084" i="4" l="1"/>
  <c r="I1084" i="4"/>
  <c r="E1085" i="4" s="1"/>
  <c r="F1085" i="4" s="1"/>
  <c r="J1085" i="4"/>
  <c r="G1085" i="4" l="1"/>
  <c r="H1085" i="4" s="1"/>
  <c r="I1085" i="4"/>
  <c r="E1086" i="4" s="1"/>
  <c r="F1086" i="4" s="1"/>
  <c r="J1086" i="4" l="1"/>
  <c r="G1086" i="4"/>
  <c r="H1086" i="4" s="1"/>
  <c r="I1086" i="4" l="1"/>
  <c r="E1087" i="4" s="1"/>
  <c r="F1087" i="4" s="1"/>
  <c r="J1087" i="4" l="1"/>
  <c r="G1087" i="4"/>
  <c r="H1087" i="4" s="1"/>
  <c r="I1087" i="4" l="1"/>
  <c r="E1088" i="4" s="1"/>
  <c r="F1088" i="4" l="1"/>
  <c r="G1088" i="4"/>
  <c r="H1088" i="4" s="1"/>
  <c r="J1088" i="4"/>
  <c r="I1088" i="4" l="1"/>
  <c r="E1089" i="4" s="1"/>
  <c r="F1089" i="4" l="1"/>
  <c r="G1089" i="4" s="1"/>
  <c r="H1089" i="4" s="1"/>
  <c r="J1089" i="4"/>
  <c r="I1089" i="4" l="1"/>
  <c r="E1090" i="4" s="1"/>
  <c r="F1090" i="4" l="1"/>
  <c r="J1090" i="4" s="1"/>
  <c r="G1090" i="4"/>
  <c r="H1090" i="4" s="1"/>
  <c r="I1090" i="4" l="1"/>
  <c r="E1091" i="4" s="1"/>
  <c r="F1091" i="4" l="1"/>
  <c r="J1091" i="4" l="1"/>
  <c r="G1091" i="4"/>
  <c r="H1091" i="4" l="1"/>
  <c r="I1091" i="4"/>
  <c r="E1092" i="4" s="1"/>
  <c r="F1092" i="4" l="1"/>
  <c r="G1092" i="4" l="1"/>
  <c r="J1092" i="4"/>
  <c r="H1092" i="4" l="1"/>
  <c r="I1092" i="4"/>
  <c r="E1093" i="4" s="1"/>
  <c r="F1093" i="4" s="1"/>
  <c r="J1093" i="4" l="1"/>
  <c r="G1093" i="4"/>
  <c r="H1093" i="4" s="1"/>
  <c r="I1093" i="4" l="1"/>
  <c r="E1094" i="4" s="1"/>
  <c r="F1094" i="4" s="1"/>
  <c r="G1094" i="4" l="1"/>
  <c r="H1094" i="4" s="1"/>
  <c r="J1094" i="4"/>
  <c r="I1094" i="4" l="1"/>
  <c r="E1095" i="4" s="1"/>
  <c r="F1095" i="4" s="1"/>
  <c r="J1095" i="4" l="1"/>
  <c r="G1095" i="4"/>
  <c r="H1095" i="4" s="1"/>
  <c r="I1095" i="4" l="1"/>
  <c r="E1096" i="4" s="1"/>
  <c r="F1096" i="4" l="1"/>
  <c r="G1096" i="4"/>
  <c r="H1096" i="4" s="1"/>
  <c r="J1096" i="4"/>
  <c r="I1096" i="4" l="1"/>
  <c r="E1097" i="4" s="1"/>
  <c r="F1097" i="4" s="1"/>
  <c r="G1097" i="4" s="1"/>
  <c r="H1097" i="4" s="1"/>
  <c r="J1097" i="4" l="1"/>
  <c r="I1097" i="4"/>
  <c r="E1098" i="4" s="1"/>
  <c r="F1098" i="4" l="1"/>
  <c r="G1098" i="4" s="1"/>
  <c r="H1098" i="4" s="1"/>
  <c r="J1098" i="4"/>
  <c r="I1098" i="4" l="1"/>
  <c r="E1099" i="4" s="1"/>
  <c r="F1099" i="4" s="1"/>
  <c r="J1099" i="4" s="1"/>
  <c r="G1099" i="4" l="1"/>
  <c r="H1099" i="4" l="1"/>
  <c r="I1099" i="4"/>
  <c r="E1100" i="4" s="1"/>
  <c r="F1100" i="4" l="1"/>
  <c r="J1100" i="4"/>
  <c r="G1100" i="4"/>
  <c r="H1100" i="4" s="1"/>
  <c r="I1100" i="4" l="1"/>
  <c r="E1101" i="4" s="1"/>
  <c r="F1101" i="4" l="1"/>
  <c r="J1101" i="4" s="1"/>
  <c r="G1101" i="4"/>
  <c r="H1101" i="4" s="1"/>
  <c r="I1101" i="4" l="1"/>
  <c r="E1102" i="4" s="1"/>
  <c r="F1102" i="4" l="1"/>
  <c r="G1102" i="4" l="1"/>
  <c r="J1102" i="4"/>
  <c r="H1102" i="4" l="1"/>
  <c r="I1102" i="4"/>
  <c r="E1103" i="4" s="1"/>
  <c r="F1103" i="4" s="1"/>
  <c r="J1103" i="4" l="1"/>
  <c r="G1103" i="4"/>
  <c r="H1103" i="4" s="1"/>
  <c r="I1103" i="4" l="1"/>
  <c r="E1104" i="4" s="1"/>
  <c r="F1104" i="4" l="1"/>
  <c r="G1104" i="4" s="1"/>
  <c r="H1104" i="4" s="1"/>
  <c r="J1104" i="4"/>
  <c r="I1104" i="4" l="1"/>
  <c r="E1105" i="4" s="1"/>
  <c r="F1105" i="4" l="1"/>
  <c r="J1105" i="4" l="1"/>
  <c r="G1105" i="4"/>
  <c r="H1105" i="4" l="1"/>
  <c r="I1105" i="4"/>
  <c r="E1106" i="4" s="1"/>
  <c r="F1106" i="4" l="1"/>
  <c r="G1106" i="4" s="1"/>
  <c r="H1106" i="4" s="1"/>
  <c r="I1106" i="4"/>
  <c r="E1107" i="4" s="1"/>
  <c r="F1107" i="4" s="1"/>
  <c r="J1106" i="4"/>
  <c r="J1107" i="4" l="1"/>
  <c r="G1107" i="4"/>
  <c r="H1107" i="4" s="1"/>
  <c r="I1107" i="4" l="1"/>
  <c r="E1108" i="4" s="1"/>
  <c r="F1108" i="4" l="1"/>
  <c r="G1108" i="4" l="1"/>
  <c r="J1108" i="4"/>
  <c r="H1108" i="4" l="1"/>
  <c r="I1108" i="4"/>
  <c r="E1109" i="4" s="1"/>
  <c r="F1109" i="4" s="1"/>
  <c r="G1109" i="4" l="1"/>
  <c r="H1109" i="4" s="1"/>
  <c r="J1109" i="4"/>
  <c r="I1109" i="4" l="1"/>
  <c r="E1110" i="4" s="1"/>
  <c r="F1110" i="4" s="1"/>
  <c r="G1110" i="4" l="1"/>
  <c r="H1110" i="4" s="1"/>
  <c r="J1110" i="4"/>
  <c r="I1110" i="4" l="1"/>
  <c r="E1111" i="4" s="1"/>
  <c r="F1111" i="4" l="1"/>
  <c r="G1111" i="4"/>
  <c r="H1111" i="4" s="1"/>
  <c r="J1111" i="4"/>
  <c r="I1111" i="4" l="1"/>
  <c r="E1112" i="4" s="1"/>
  <c r="F1112" i="4"/>
  <c r="J1112" i="4" s="1"/>
  <c r="G1112" i="4" l="1"/>
  <c r="H1112" i="4" s="1"/>
  <c r="I1112" i="4" l="1"/>
  <c r="E1113" i="4" s="1"/>
  <c r="F1113" i="4"/>
  <c r="G1113" i="4" l="1"/>
  <c r="J1113" i="4"/>
  <c r="H1113" i="4" l="1"/>
  <c r="I1113" i="4"/>
  <c r="E1114" i="4" s="1"/>
  <c r="F1114" i="4" s="1"/>
  <c r="J1114" i="4" l="1"/>
  <c r="G1114" i="4"/>
  <c r="H1114" i="4" s="1"/>
  <c r="I1114" i="4" l="1"/>
  <c r="E1115" i="4" s="1"/>
  <c r="F1115" i="4" l="1"/>
  <c r="G1115" i="4"/>
  <c r="H1115" i="4" s="1"/>
  <c r="J1115" i="4"/>
  <c r="I1115" i="4" l="1"/>
  <c r="E1116" i="4" s="1"/>
  <c r="F1116" i="4" l="1"/>
  <c r="J1116" i="4"/>
  <c r="G1116" i="4"/>
  <c r="H1116" i="4" s="1"/>
  <c r="I1116" i="4" l="1"/>
  <c r="E1117" i="4" s="1"/>
  <c r="F1117" i="4" s="1"/>
  <c r="J1117" i="4" s="1"/>
  <c r="G1117" i="4" l="1"/>
  <c r="H1117" i="4" s="1"/>
  <c r="I1117" i="4"/>
  <c r="E1118" i="4" s="1"/>
  <c r="F1118" i="4" s="1"/>
  <c r="G1118" i="4" l="1"/>
  <c r="H1118" i="4" s="1"/>
  <c r="J1118" i="4"/>
  <c r="I1118" i="4" l="1"/>
  <c r="E1119" i="4" s="1"/>
  <c r="F1119" i="4" l="1"/>
  <c r="G1119" i="4"/>
  <c r="H1119" i="4" s="1"/>
  <c r="J1119" i="4"/>
  <c r="I1119" i="4" l="1"/>
  <c r="E1120" i="4" s="1"/>
  <c r="F1120" i="4" l="1"/>
  <c r="G1120" i="4"/>
  <c r="H1120" i="4" s="1"/>
  <c r="J1120" i="4"/>
  <c r="I1120" i="4" l="1"/>
  <c r="E1121" i="4" s="1"/>
  <c r="F1121" i="4" l="1"/>
  <c r="J1121" i="4" s="1"/>
  <c r="G1121" i="4"/>
  <c r="H1121" i="4" s="1"/>
  <c r="I1121" i="4" l="1"/>
  <c r="E1122" i="4" s="1"/>
  <c r="F1122" i="4" l="1"/>
  <c r="J1122" i="4" s="1"/>
  <c r="G1122" i="4"/>
  <c r="H1122" i="4" s="1"/>
  <c r="I1122" i="4" l="1"/>
  <c r="E1123" i="4" s="1"/>
  <c r="F1123" i="4" l="1"/>
  <c r="G1123" i="4" s="1"/>
  <c r="H1123" i="4" s="1"/>
  <c r="I1123" i="4" l="1"/>
  <c r="E1124" i="4" s="1"/>
  <c r="J1123" i="4"/>
  <c r="F1124" i="4" l="1"/>
  <c r="J1124" i="4" s="1"/>
  <c r="G1124" i="4" l="1"/>
  <c r="H1124" i="4" l="1"/>
  <c r="I1124" i="4"/>
  <c r="E1125" i="4" s="1"/>
  <c r="F1125" i="4" l="1"/>
  <c r="G1125" i="4"/>
  <c r="H1125" i="4" s="1"/>
  <c r="J1125" i="4"/>
  <c r="I1125" i="4" l="1"/>
  <c r="E1126" i="4" s="1"/>
  <c r="F1126" i="4" l="1"/>
  <c r="G1126" i="4" s="1"/>
  <c r="H1126" i="4" s="1"/>
  <c r="J1126" i="4" l="1"/>
  <c r="I1126" i="4"/>
  <c r="E1127" i="4" s="1"/>
  <c r="F1127" i="4" s="1"/>
  <c r="J1127" i="4" l="1"/>
  <c r="G1127" i="4"/>
  <c r="H1127" i="4" s="1"/>
  <c r="I1127" i="4" l="1"/>
  <c r="E1128" i="4" s="1"/>
  <c r="F1128" i="4" l="1"/>
  <c r="G1128" i="4"/>
  <c r="H1128" i="4" s="1"/>
  <c r="J1128" i="4"/>
  <c r="I1128" i="4" l="1"/>
  <c r="E1129" i="4" s="1"/>
  <c r="F1129" i="4" s="1"/>
  <c r="G1129" i="4" l="1"/>
  <c r="H1129" i="4" s="1"/>
  <c r="J1129" i="4"/>
  <c r="I1129" i="4" l="1"/>
  <c r="E1130" i="4" s="1"/>
  <c r="F1130" i="4" s="1"/>
  <c r="G1130" i="4" l="1"/>
  <c r="H1130" i="4" s="1"/>
  <c r="J1130" i="4"/>
  <c r="I1130" i="4" l="1"/>
  <c r="E1131" i="4" s="1"/>
  <c r="F1131" i="4" s="1"/>
  <c r="G1131" i="4" l="1"/>
  <c r="H1131" i="4" s="1"/>
  <c r="J1131" i="4"/>
  <c r="I1131" i="4" l="1"/>
  <c r="E1132" i="4" s="1"/>
  <c r="F1132" i="4" l="1"/>
  <c r="G1132" i="4"/>
  <c r="H1132" i="4" s="1"/>
  <c r="J1132" i="4"/>
  <c r="I1132" i="4" l="1"/>
  <c r="E1133" i="4" s="1"/>
  <c r="F1133" i="4" l="1"/>
  <c r="J1133" i="4" s="1"/>
  <c r="G1133" i="4"/>
  <c r="H1133" i="4" s="1"/>
  <c r="I1133" i="4" l="1"/>
  <c r="E1134" i="4" s="1"/>
  <c r="F1134" i="4" l="1"/>
  <c r="J1134" i="4" l="1"/>
  <c r="G1134" i="4"/>
  <c r="H1134" i="4" l="1"/>
  <c r="I1134" i="4"/>
  <c r="E1135" i="4" s="1"/>
  <c r="F1135" i="4" s="1"/>
  <c r="G1135" i="4"/>
  <c r="H1135" i="4" s="1"/>
  <c r="J1135" i="4"/>
  <c r="I1135" i="4" l="1"/>
  <c r="E1136" i="4" s="1"/>
  <c r="F1136" i="4" l="1"/>
  <c r="J1136" i="4" s="1"/>
  <c r="G1136" i="4" l="1"/>
  <c r="H1136" i="4" s="1"/>
  <c r="I1136" i="4"/>
  <c r="E1137" i="4" s="1"/>
  <c r="F1137" i="4" l="1"/>
  <c r="J1137" i="4" s="1"/>
  <c r="G1137" i="4"/>
  <c r="H1137" i="4" s="1"/>
  <c r="I1137" i="4" l="1"/>
  <c r="E1138" i="4" s="1"/>
  <c r="F1138" i="4" s="1"/>
  <c r="G1138" i="4" l="1"/>
  <c r="H1138" i="4" s="1"/>
  <c r="J1138" i="4"/>
  <c r="I1138" i="4" l="1"/>
  <c r="E1139" i="4" s="1"/>
  <c r="F1139" i="4"/>
  <c r="J1139" i="4" s="1"/>
  <c r="G1139" i="4"/>
  <c r="H1139" i="4" s="1"/>
  <c r="I1139" i="4" l="1"/>
  <c r="E1140" i="4" s="1"/>
  <c r="F1140" i="4" l="1"/>
  <c r="J1140" i="4" s="1"/>
  <c r="G1140" i="4"/>
  <c r="H1140" i="4" s="1"/>
  <c r="I1140" i="4" l="1"/>
  <c r="E1141" i="4" s="1"/>
  <c r="F1141" i="4" s="1"/>
  <c r="G1141" i="4" l="1"/>
  <c r="H1141" i="4" s="1"/>
  <c r="J1141" i="4"/>
  <c r="I1141" i="4" l="1"/>
  <c r="E1142" i="4" s="1"/>
  <c r="F1142" i="4" s="1"/>
  <c r="G1142" i="4" l="1"/>
  <c r="H1142" i="4" s="1"/>
  <c r="J1142" i="4"/>
  <c r="I1142" i="4" l="1"/>
  <c r="E1143" i="4" s="1"/>
  <c r="F1143" i="4" s="1"/>
  <c r="J1143" i="4" l="1"/>
  <c r="G1143" i="4"/>
  <c r="H1143" i="4" s="1"/>
  <c r="I1143" i="4" l="1"/>
  <c r="E1144" i="4" s="1"/>
  <c r="F1144" i="4" s="1"/>
  <c r="G1144" i="4" l="1"/>
  <c r="H1144" i="4" s="1"/>
  <c r="J1144" i="4"/>
  <c r="I1144" i="4" l="1"/>
  <c r="E1145" i="4" s="1"/>
  <c r="F1145" i="4" s="1"/>
  <c r="G1145" i="4" l="1"/>
  <c r="H1145" i="4" s="1"/>
  <c r="J1145" i="4"/>
  <c r="I1145" i="4" l="1"/>
  <c r="E1146" i="4" s="1"/>
  <c r="F1146" i="4" l="1"/>
  <c r="G1146" i="4" l="1"/>
  <c r="H1146" i="4" s="1"/>
  <c r="J1146" i="4"/>
  <c r="I1146" i="4" l="1"/>
  <c r="E1147" i="4" s="1"/>
  <c r="F1147" i="4" s="1"/>
  <c r="J1147" i="4" l="1"/>
  <c r="G1147" i="4"/>
  <c r="H1147" i="4" s="1"/>
  <c r="I1147" i="4" l="1"/>
  <c r="E1148" i="4" s="1"/>
  <c r="F1148" i="4" l="1"/>
  <c r="G1148" i="4" s="1"/>
  <c r="H1148" i="4" s="1"/>
  <c r="J1148" i="4"/>
  <c r="I1148" i="4" l="1"/>
  <c r="E1149" i="4" s="1"/>
  <c r="F1149" i="4" l="1"/>
  <c r="G1149" i="4" s="1"/>
  <c r="H1149" i="4" s="1"/>
  <c r="J1149" i="4"/>
  <c r="I1149" i="4" l="1"/>
  <c r="E1150" i="4" s="1"/>
  <c r="F1150" i="4" l="1"/>
  <c r="J1150" i="4" s="1"/>
  <c r="G1150" i="4"/>
  <c r="H1150" i="4" s="1"/>
  <c r="I1150" i="4" l="1"/>
  <c r="E1151" i="4" s="1"/>
  <c r="F1151" i="4" l="1"/>
  <c r="J1151" i="4" l="1"/>
  <c r="G1151" i="4"/>
  <c r="H1151" i="4" l="1"/>
  <c r="I1151" i="4"/>
  <c r="E1152" i="4" s="1"/>
  <c r="F1152" i="4" l="1"/>
  <c r="G1152" i="4" l="1"/>
  <c r="J1152" i="4"/>
  <c r="H1152" i="4" l="1"/>
  <c r="I1152" i="4"/>
  <c r="E1153" i="4" s="1"/>
  <c r="F1153" i="4" l="1"/>
  <c r="J1153" i="4" s="1"/>
  <c r="G1153" i="4"/>
  <c r="H1153" i="4" s="1"/>
  <c r="I1153" i="4" l="1"/>
  <c r="E1154" i="4" s="1"/>
  <c r="F1154" i="4" s="1"/>
  <c r="G1154" i="4" l="1"/>
  <c r="H1154" i="4" s="1"/>
  <c r="J1154" i="4"/>
  <c r="I1154" i="4"/>
  <c r="E1155" i="4" s="1"/>
  <c r="F1155" i="4" l="1"/>
  <c r="J1155" i="4"/>
  <c r="G1155" i="4"/>
  <c r="H1155" i="4" s="1"/>
  <c r="I1155" i="4" l="1"/>
  <c r="E1156" i="4" s="1"/>
  <c r="F1156" i="4" l="1"/>
  <c r="G1156" i="4" s="1"/>
  <c r="H1156" i="4" s="1"/>
  <c r="I1156" i="4"/>
  <c r="E1157" i="4" s="1"/>
  <c r="J1156" i="4"/>
  <c r="F1157" i="4" l="1"/>
  <c r="G1157" i="4" s="1"/>
  <c r="H1157" i="4" s="1"/>
  <c r="I1157" i="4" l="1"/>
  <c r="E1158" i="4" s="1"/>
  <c r="J1157" i="4"/>
  <c r="F1158" i="4" l="1"/>
  <c r="J1158" i="4" s="1"/>
  <c r="G1158" i="4" l="1"/>
  <c r="H1158" i="4" l="1"/>
  <c r="I1158" i="4"/>
  <c r="E1159" i="4" s="1"/>
  <c r="F1159" i="4" l="1"/>
  <c r="J1159" i="4"/>
  <c r="G1159" i="4"/>
  <c r="H1159" i="4" s="1"/>
  <c r="I1159" i="4" l="1"/>
  <c r="E1160" i="4" s="1"/>
  <c r="F1160" i="4" l="1"/>
  <c r="G1160" i="4"/>
  <c r="H1160" i="4" s="1"/>
  <c r="J1160" i="4"/>
  <c r="I1160" i="4" l="1"/>
  <c r="E1161" i="4" s="1"/>
  <c r="F1161" i="4" l="1"/>
  <c r="G1161" i="4" s="1"/>
  <c r="H1161" i="4" s="1"/>
  <c r="I1161" i="4" l="1"/>
  <c r="E1162" i="4" s="1"/>
  <c r="J1161" i="4"/>
  <c r="F1162" i="4"/>
  <c r="J1162" i="4" l="1"/>
  <c r="G1162" i="4"/>
  <c r="H1162" i="4" l="1"/>
  <c r="I1162" i="4"/>
  <c r="E1163" i="4" s="1"/>
  <c r="F1163" i="4" l="1"/>
  <c r="G1163" i="4"/>
  <c r="H1163" i="4" s="1"/>
  <c r="J1163" i="4"/>
  <c r="I1163" i="4" l="1"/>
  <c r="E1164" i="4" s="1"/>
  <c r="F1164" i="4" s="1"/>
  <c r="J1164" i="4" l="1"/>
  <c r="G1164" i="4"/>
  <c r="H1164" i="4" s="1"/>
  <c r="I1164" i="4" l="1"/>
  <c r="E1165" i="4" s="1"/>
  <c r="F1165" i="4" l="1"/>
  <c r="G1165" i="4"/>
  <c r="H1165" i="4" s="1"/>
  <c r="J1165" i="4"/>
  <c r="I1165" i="4" l="1"/>
  <c r="E1166" i="4" s="1"/>
  <c r="F1166" i="4" s="1"/>
  <c r="J1166" i="4" l="1"/>
  <c r="G1166" i="4"/>
  <c r="H1166" i="4" s="1"/>
  <c r="I1166" i="4" l="1"/>
  <c r="E1167" i="4" s="1"/>
  <c r="F1167" i="4" l="1"/>
  <c r="G1167" i="4" l="1"/>
  <c r="J1167" i="4"/>
  <c r="H1167" i="4" l="1"/>
  <c r="I1167" i="4"/>
  <c r="E1168" i="4" s="1"/>
  <c r="F1168" i="4" l="1"/>
  <c r="G1168" i="4"/>
  <c r="H1168" i="4" s="1"/>
  <c r="J1168" i="4"/>
  <c r="I1168" i="4" l="1"/>
  <c r="E1169" i="4" s="1"/>
  <c r="F1169" i="4" l="1"/>
  <c r="G1169" i="4"/>
  <c r="H1169" i="4" s="1"/>
  <c r="J1169" i="4"/>
  <c r="I1169" i="4" l="1"/>
  <c r="E1170" i="4" s="1"/>
  <c r="F1170" i="4" s="1"/>
  <c r="G1170" i="4" l="1"/>
  <c r="H1170" i="4" s="1"/>
  <c r="I1170" i="4"/>
  <c r="E1171" i="4" s="1"/>
  <c r="J1170" i="4"/>
  <c r="F1171" i="4" l="1"/>
  <c r="G1171" i="4"/>
  <c r="H1171" i="4" s="1"/>
  <c r="J1171" i="4"/>
  <c r="I1171" i="4" l="1"/>
  <c r="E1172" i="4" s="1"/>
  <c r="F1172" i="4" l="1"/>
  <c r="G1172" i="4"/>
  <c r="H1172" i="4" s="1"/>
  <c r="J1172" i="4"/>
  <c r="I1172" i="4" l="1"/>
  <c r="E1173" i="4" s="1"/>
  <c r="F1173" i="4" l="1"/>
  <c r="G1173" i="4" s="1"/>
  <c r="H1173" i="4" s="1"/>
  <c r="I1173" i="4"/>
  <c r="E1174" i="4" s="1"/>
  <c r="F1174" i="4" s="1"/>
  <c r="J1173" i="4"/>
  <c r="G1174" i="4" l="1"/>
  <c r="H1174" i="4" s="1"/>
  <c r="J1174" i="4"/>
  <c r="I1174" i="4"/>
  <c r="E1175" i="4" s="1"/>
  <c r="F1175" i="4" l="1"/>
  <c r="J1175" i="4" s="1"/>
  <c r="G1175" i="4"/>
  <c r="H1175" i="4" s="1"/>
  <c r="I1175" i="4" l="1"/>
  <c r="E1176" i="4" s="1"/>
  <c r="F1176" i="4" s="1"/>
  <c r="J1176" i="4" l="1"/>
  <c r="G1176" i="4"/>
  <c r="H1176" i="4" s="1"/>
  <c r="I1176" i="4" l="1"/>
  <c r="E1177" i="4" s="1"/>
  <c r="F1177" i="4" s="1"/>
  <c r="G1177" i="4" l="1"/>
  <c r="H1177" i="4" s="1"/>
  <c r="J1177" i="4"/>
  <c r="I1177" i="4" l="1"/>
  <c r="E1178" i="4" s="1"/>
  <c r="F1178" i="4" l="1"/>
  <c r="G1178" i="4"/>
  <c r="H1178" i="4" s="1"/>
  <c r="J1178" i="4"/>
  <c r="I1178" i="4" l="1"/>
  <c r="E1179" i="4" s="1"/>
  <c r="F1179" i="4" l="1"/>
  <c r="J1179" i="4"/>
  <c r="G1179" i="4"/>
  <c r="H1179" i="4" s="1"/>
  <c r="I1179" i="4" l="1"/>
  <c r="E1180" i="4" s="1"/>
  <c r="F1180" i="4" s="1"/>
  <c r="J1180" i="4" l="1"/>
  <c r="G1180" i="4"/>
  <c r="H1180" i="4" s="1"/>
  <c r="I1180" i="4" l="1"/>
  <c r="E1181" i="4" s="1"/>
  <c r="F1181" i="4" s="1"/>
  <c r="J1181" i="4"/>
  <c r="G1181" i="4"/>
  <c r="H1181" i="4" s="1"/>
  <c r="I1181" i="4" l="1"/>
  <c r="E1182" i="4" s="1"/>
  <c r="F1182" i="4" s="1"/>
  <c r="G1182" i="4" l="1"/>
  <c r="H1182" i="4" s="1"/>
  <c r="J1182" i="4"/>
  <c r="I1182" i="4" l="1"/>
  <c r="E1183" i="4" s="1"/>
  <c r="F1183" i="4" l="1"/>
  <c r="G1183" i="4" l="1"/>
  <c r="J1183" i="4"/>
  <c r="H1183" i="4" l="1"/>
  <c r="I1183" i="4"/>
  <c r="E1184" i="4" s="1"/>
  <c r="F1184" i="4" s="1"/>
  <c r="G1184" i="4" l="1"/>
  <c r="H1184" i="4" s="1"/>
  <c r="J1184" i="4"/>
  <c r="I1184" i="4" l="1"/>
  <c r="E1185" i="4" s="1"/>
  <c r="F1185" i="4" s="1"/>
  <c r="G1185" i="4" l="1"/>
  <c r="H1185" i="4" s="1"/>
  <c r="J1185" i="4"/>
  <c r="I1185" i="4"/>
  <c r="E1186" i="4" s="1"/>
  <c r="F1186" i="4" l="1"/>
  <c r="G1186" i="4" l="1"/>
  <c r="H1186" i="4" s="1"/>
  <c r="J1186" i="4"/>
  <c r="I1186" i="4" l="1"/>
  <c r="E1187" i="4" s="1"/>
  <c r="F1187" i="4" l="1"/>
  <c r="G1187" i="4" s="1"/>
  <c r="H1187" i="4" s="1"/>
  <c r="J1187" i="4"/>
  <c r="I1187" i="4" l="1"/>
  <c r="E1188" i="4" s="1"/>
  <c r="F1188" i="4" s="1"/>
  <c r="J1188" i="4" s="1"/>
  <c r="G1188" i="4" l="1"/>
  <c r="H1188" i="4" l="1"/>
  <c r="I1188" i="4"/>
  <c r="E1189" i="4" s="1"/>
  <c r="F1189" i="4" l="1"/>
  <c r="G1189" i="4"/>
  <c r="H1189" i="4" s="1"/>
  <c r="J1189" i="4"/>
  <c r="I1189" i="4" l="1"/>
  <c r="E1190" i="4" s="1"/>
  <c r="F1190" i="4" s="1"/>
  <c r="G1190" i="4" l="1"/>
  <c r="H1190" i="4" s="1"/>
  <c r="J1190" i="4"/>
  <c r="I1190" i="4" l="1"/>
  <c r="E1191" i="4" s="1"/>
  <c r="F1191" i="4" l="1"/>
  <c r="J1191" i="4"/>
  <c r="G1191" i="4"/>
  <c r="H1191" i="4" s="1"/>
  <c r="I1191" i="4" l="1"/>
  <c r="E1192" i="4" s="1"/>
  <c r="F1192" i="4" s="1"/>
  <c r="J1192" i="4" l="1"/>
  <c r="G1192" i="4"/>
  <c r="H1192" i="4" s="1"/>
  <c r="I1192" i="4" l="1"/>
  <c r="E1193" i="4" s="1"/>
  <c r="F1193" i="4" l="1"/>
  <c r="J1193" i="4" l="1"/>
  <c r="G1193" i="4"/>
  <c r="H1193" i="4" s="1"/>
  <c r="I1193" i="4" l="1"/>
  <c r="E1194" i="4" s="1"/>
  <c r="F1194" i="4" s="1"/>
  <c r="J1194" i="4" l="1"/>
  <c r="G1194" i="4"/>
  <c r="H1194" i="4" s="1"/>
  <c r="I1194" i="4" l="1"/>
  <c r="E1195" i="4" s="1"/>
  <c r="F1195" i="4" l="1"/>
  <c r="J1195" i="4"/>
  <c r="G1195" i="4"/>
  <c r="H1195" i="4" s="1"/>
  <c r="I1195" i="4" l="1"/>
  <c r="E1196" i="4" s="1"/>
  <c r="F1196" i="4" s="1"/>
  <c r="J1196" i="4" l="1"/>
  <c r="G1196" i="4"/>
  <c r="H1196" i="4" s="1"/>
  <c r="I1196" i="4" l="1"/>
  <c r="E1197" i="4" s="1"/>
  <c r="F1197" i="4" l="1"/>
  <c r="J1197" i="4"/>
  <c r="G1197" i="4"/>
  <c r="H1197" i="4" s="1"/>
  <c r="I1197" i="4" l="1"/>
  <c r="E1198" i="4" s="1"/>
  <c r="F1198" i="4" s="1"/>
  <c r="G1198" i="4" l="1"/>
  <c r="H1198" i="4" s="1"/>
  <c r="J1198" i="4"/>
  <c r="I1198" i="4" l="1"/>
  <c r="E1199" i="4" s="1"/>
  <c r="F1199" i="4" l="1"/>
  <c r="G1199" i="4" s="1"/>
  <c r="H1199" i="4" s="1"/>
  <c r="J1199" i="4"/>
  <c r="I1199" i="4" l="1"/>
  <c r="E1200" i="4" s="1"/>
  <c r="F1200" i="4" s="1"/>
  <c r="J1200" i="4" l="1"/>
  <c r="G1200" i="4"/>
  <c r="H1200" i="4" s="1"/>
  <c r="I1200" i="4" l="1"/>
  <c r="E1201" i="4" s="1"/>
  <c r="F1201" i="4" s="1"/>
  <c r="G1201" i="4" l="1"/>
  <c r="H1201" i="4" s="1"/>
  <c r="I1201" i="4"/>
  <c r="E1202" i="4" s="1"/>
  <c r="J1201" i="4"/>
  <c r="F1202" i="4" l="1"/>
  <c r="J1202" i="4" s="1"/>
  <c r="G1202" i="4"/>
  <c r="H1202" i="4" s="1"/>
  <c r="I1202" i="4" l="1"/>
  <c r="E1203" i="4" s="1"/>
  <c r="F1203" i="4" s="1"/>
  <c r="G1203" i="4"/>
  <c r="H1203" i="4" s="1"/>
  <c r="J1203" i="4"/>
  <c r="I1203" i="4" l="1"/>
  <c r="E1204" i="4" s="1"/>
  <c r="F1204" i="4" s="1"/>
  <c r="G1204" i="4" l="1"/>
  <c r="H1204" i="4" s="1"/>
  <c r="J1204" i="4"/>
  <c r="I1204" i="4" l="1"/>
  <c r="E1205" i="4" s="1"/>
  <c r="F1205" i="4" l="1"/>
  <c r="J1205" i="4"/>
  <c r="G1205" i="4"/>
  <c r="H1205" i="4" s="1"/>
  <c r="I1205" i="4" l="1"/>
  <c r="E1206" i="4" s="1"/>
  <c r="F1206" i="4" l="1"/>
  <c r="J1206" i="4" s="1"/>
  <c r="G1206" i="4" l="1"/>
  <c r="H1206" i="4" l="1"/>
  <c r="I1206" i="4"/>
  <c r="E1207" i="4" s="1"/>
  <c r="F1207" i="4" l="1"/>
  <c r="J1207" i="4" s="1"/>
  <c r="G1207" i="4"/>
  <c r="H1207" i="4" s="1"/>
  <c r="I1207" i="4" l="1"/>
  <c r="E1208" i="4" s="1"/>
  <c r="F1208" i="4" s="1"/>
  <c r="J1208" i="4"/>
  <c r="G1208" i="4" l="1"/>
  <c r="H1208" i="4" s="1"/>
  <c r="I1208" i="4" l="1"/>
  <c r="E1209" i="4" s="1"/>
  <c r="F1209" i="4" l="1"/>
  <c r="J1209" i="4"/>
  <c r="G1209" i="4"/>
  <c r="H1209" i="4" s="1"/>
  <c r="I1209" i="4" l="1"/>
  <c r="E1210" i="4" s="1"/>
  <c r="F1210" i="4" l="1"/>
  <c r="G1210" i="4" s="1"/>
  <c r="H1210" i="4" s="1"/>
  <c r="I1210" i="4"/>
  <c r="E1211" i="4" s="1"/>
  <c r="J1210" i="4"/>
  <c r="F1211" i="4" l="1"/>
  <c r="J1211" i="4" s="1"/>
  <c r="G1211" i="4" l="1"/>
  <c r="H1211" i="4" l="1"/>
  <c r="I1211" i="4"/>
  <c r="E1212" i="4" s="1"/>
  <c r="F1212" i="4" l="1"/>
  <c r="G1212" i="4"/>
  <c r="H1212" i="4" s="1"/>
  <c r="J1212" i="4"/>
  <c r="I1212" i="4" l="1"/>
  <c r="E1213" i="4" s="1"/>
  <c r="F1213" i="4" s="1"/>
  <c r="G1213" i="4" l="1"/>
  <c r="H1213" i="4" s="1"/>
  <c r="J1213" i="4"/>
  <c r="I1213" i="4" l="1"/>
  <c r="E1214" i="4" s="1"/>
  <c r="F1214" i="4" l="1"/>
  <c r="J1214" i="4"/>
  <c r="G1214" i="4"/>
  <c r="H1214" i="4" s="1"/>
  <c r="I1214" i="4" l="1"/>
  <c r="E1215" i="4" s="1"/>
  <c r="F1215" i="4" l="1"/>
  <c r="G1215" i="4"/>
  <c r="H1215" i="4" s="1"/>
  <c r="J1215" i="4"/>
  <c r="I1215" i="4" l="1"/>
  <c r="E1216" i="4" s="1"/>
  <c r="F1216" i="4" l="1"/>
  <c r="G1216" i="4" s="1"/>
  <c r="H1216" i="4" s="1"/>
  <c r="J1216" i="4" l="1"/>
  <c r="I1216" i="4"/>
  <c r="E1217" i="4" s="1"/>
  <c r="F1217" i="4"/>
  <c r="G1217" i="4" s="1"/>
  <c r="H1217" i="4" l="1"/>
  <c r="I1217" i="4"/>
  <c r="E1218" i="4" s="1"/>
  <c r="J1217" i="4"/>
  <c r="F1218" i="4" l="1"/>
  <c r="J1218" i="4" s="1"/>
  <c r="G1218" i="4" l="1"/>
  <c r="H1218" i="4" l="1"/>
  <c r="I1218" i="4"/>
  <c r="E1219" i="4" s="1"/>
  <c r="F1219" i="4" l="1"/>
  <c r="J1219" i="4"/>
  <c r="G1219" i="4"/>
  <c r="H1219" i="4" s="1"/>
  <c r="I1219" i="4" l="1"/>
  <c r="E1220" i="4" s="1"/>
  <c r="F1220" i="4" s="1"/>
  <c r="G1220" i="4" l="1"/>
  <c r="H1220" i="4" s="1"/>
  <c r="J1220" i="4"/>
  <c r="I1220" i="4" l="1"/>
  <c r="E1221" i="4" s="1"/>
  <c r="F1221" i="4" s="1"/>
  <c r="J1221" i="4" l="1"/>
  <c r="G1221" i="4"/>
  <c r="H1221" i="4" s="1"/>
  <c r="I1221" i="4" l="1"/>
  <c r="E1222" i="4" s="1"/>
  <c r="F1222" i="4" l="1"/>
  <c r="G1222" i="4"/>
  <c r="H1222" i="4" s="1"/>
  <c r="J1222" i="4"/>
  <c r="I1222" i="4" l="1"/>
  <c r="E1223" i="4" s="1"/>
  <c r="F1223" i="4" s="1"/>
  <c r="J1223" i="4" l="1"/>
  <c r="G1223" i="4"/>
  <c r="H1223" i="4" s="1"/>
  <c r="I1223" i="4" l="1"/>
  <c r="E1224" i="4" s="1"/>
  <c r="F1224" i="4" l="1"/>
  <c r="G1224" i="4" s="1"/>
  <c r="H1224" i="4" s="1"/>
  <c r="I1224" i="4"/>
  <c r="E1225" i="4" s="1"/>
  <c r="J1224" i="4"/>
  <c r="F1225" i="4" l="1"/>
  <c r="G1225" i="4" s="1"/>
  <c r="H1225" i="4" l="1"/>
  <c r="I1225" i="4"/>
  <c r="E1226" i="4" s="1"/>
  <c r="J1225" i="4"/>
  <c r="F1226" i="4" l="1"/>
  <c r="J1226" i="4"/>
  <c r="G1226" i="4"/>
  <c r="H1226" i="4" s="1"/>
  <c r="I1226" i="4" l="1"/>
  <c r="E1227" i="4" s="1"/>
  <c r="F1227" i="4" l="1"/>
  <c r="G1227" i="4"/>
  <c r="H1227" i="4" s="1"/>
  <c r="J1227" i="4"/>
  <c r="I1227" i="4" l="1"/>
  <c r="E1228" i="4" s="1"/>
  <c r="F1228" i="4" l="1"/>
  <c r="J1228" i="4" l="1"/>
  <c r="G1228" i="4"/>
  <c r="H1228" i="4" s="1"/>
  <c r="I1228" i="4" l="1"/>
  <c r="E1229" i="4" s="1"/>
  <c r="F1229" i="4" l="1"/>
  <c r="G1229" i="4"/>
  <c r="H1229" i="4" s="1"/>
  <c r="J1229" i="4"/>
  <c r="I1229" i="4" l="1"/>
  <c r="E1230" i="4" s="1"/>
  <c r="F1230" i="4"/>
  <c r="G1230" i="4"/>
  <c r="H1230" i="4" s="1"/>
  <c r="J1230" i="4"/>
  <c r="I1230" i="4" l="1"/>
  <c r="E1231" i="4" s="1"/>
  <c r="F1231" i="4" l="1"/>
  <c r="G1231" i="4"/>
  <c r="H1231" i="4" s="1"/>
  <c r="J1231" i="4"/>
  <c r="I1231" i="4" l="1"/>
  <c r="E1232" i="4" s="1"/>
  <c r="F1232" i="4" l="1"/>
  <c r="G1232" i="4" s="1"/>
  <c r="H1232" i="4" s="1"/>
  <c r="I1232" i="4"/>
  <c r="E1233" i="4" s="1"/>
  <c r="J1232" i="4"/>
  <c r="F1233" i="4" l="1"/>
  <c r="J1233" i="4" s="1"/>
  <c r="G1233" i="4" l="1"/>
  <c r="H1233" i="4" s="1"/>
  <c r="I1233" i="4" l="1"/>
  <c r="E1234" i="4" s="1"/>
  <c r="F1234" i="4" l="1"/>
  <c r="G1234" i="4"/>
  <c r="H1234" i="4" s="1"/>
  <c r="J1234" i="4"/>
  <c r="I1234" i="4" l="1"/>
  <c r="E1235" i="4" s="1"/>
  <c r="F1235" i="4" s="1"/>
  <c r="J1235" i="4" l="1"/>
  <c r="G1235" i="4"/>
  <c r="H1235" i="4" s="1"/>
  <c r="I1235" i="4" l="1"/>
  <c r="E1236" i="4" s="1"/>
  <c r="F1236" i="4" s="1"/>
  <c r="J1236" i="4" l="1"/>
  <c r="G1236" i="4"/>
  <c r="H1236" i="4" s="1"/>
  <c r="I1236" i="4" l="1"/>
  <c r="E1237" i="4" s="1"/>
  <c r="F1237" i="4" l="1"/>
  <c r="J1237" i="4" l="1"/>
  <c r="G1237" i="4"/>
  <c r="H1237" i="4" s="1"/>
  <c r="I1237" i="4" l="1"/>
  <c r="E1238" i="4" s="1"/>
  <c r="F1238" i="4" s="1"/>
  <c r="G1238" i="4" l="1"/>
  <c r="H1238" i="4" s="1"/>
  <c r="I1238" i="4"/>
  <c r="E1239" i="4" s="1"/>
  <c r="F1239" i="4" s="1"/>
  <c r="J1238" i="4"/>
  <c r="G1239" i="4" l="1"/>
  <c r="H1239" i="4" s="1"/>
  <c r="J1239" i="4"/>
  <c r="I1239" i="4" l="1"/>
  <c r="E1240" i="4" s="1"/>
  <c r="F1240" i="4" s="1"/>
  <c r="G1240" i="4" l="1"/>
  <c r="H1240" i="4" s="1"/>
  <c r="J1240" i="4"/>
  <c r="I1240" i="4"/>
  <c r="E1241" i="4" s="1"/>
  <c r="F1241" i="4" s="1"/>
  <c r="G1241" i="4" l="1"/>
  <c r="H1241" i="4" s="1"/>
  <c r="J1241" i="4"/>
  <c r="I1241" i="4" l="1"/>
  <c r="E1242" i="4" s="1"/>
  <c r="F1242" i="4" l="1"/>
  <c r="G1242" i="4"/>
  <c r="H1242" i="4" s="1"/>
  <c r="J1242" i="4"/>
  <c r="I1242" i="4" l="1"/>
  <c r="E1243" i="4" s="1"/>
  <c r="F1243" i="4" l="1"/>
  <c r="J1243" i="4" s="1"/>
  <c r="G1243" i="4"/>
  <c r="H1243" i="4" s="1"/>
  <c r="I1243" i="4" l="1"/>
  <c r="E1244" i="4" s="1"/>
  <c r="F1244" i="4" l="1"/>
  <c r="J1244" i="4" l="1"/>
  <c r="G1244" i="4"/>
  <c r="H1244" i="4" l="1"/>
  <c r="I1244" i="4"/>
  <c r="E1245" i="4" s="1"/>
  <c r="F1245" i="4" l="1"/>
  <c r="J1245" i="4" s="1"/>
  <c r="G1245" i="4" l="1"/>
  <c r="H1245" i="4" l="1"/>
  <c r="I1245" i="4"/>
  <c r="E1246" i="4" s="1"/>
  <c r="F1246" i="4" l="1"/>
  <c r="J1246" i="4" s="1"/>
  <c r="G1246" i="4"/>
  <c r="H1246" i="4" s="1"/>
  <c r="I1246" i="4" l="1"/>
  <c r="E1247" i="4" s="1"/>
  <c r="F1247" i="4" l="1"/>
  <c r="J1247" i="4" s="1"/>
  <c r="G1247" i="4"/>
  <c r="H1247" i="4" s="1"/>
  <c r="I1247" i="4" l="1"/>
  <c r="E1248" i="4" s="1"/>
  <c r="F1248" i="4" l="1"/>
  <c r="G1248" i="4"/>
  <c r="H1248" i="4" s="1"/>
  <c r="J1248" i="4"/>
  <c r="I1248" i="4" l="1"/>
  <c r="E1249" i="4" s="1"/>
  <c r="F1249" i="4" l="1"/>
  <c r="J1249" i="4" s="1"/>
  <c r="G1249" i="4"/>
  <c r="H1249" i="4" s="1"/>
  <c r="I1249" i="4" l="1"/>
  <c r="E1250" i="4" s="1"/>
  <c r="F1250" i="4" l="1"/>
  <c r="J1250" i="4" l="1"/>
  <c r="G1250" i="4"/>
  <c r="H1250" i="4" l="1"/>
  <c r="I1250" i="4"/>
  <c r="E1251" i="4" s="1"/>
  <c r="F1251" i="4" l="1"/>
  <c r="J1251" i="4" l="1"/>
  <c r="G1251" i="4"/>
  <c r="H1251" i="4" l="1"/>
  <c r="I1251" i="4"/>
  <c r="E1252" i="4" s="1"/>
  <c r="F1252" i="4" l="1"/>
  <c r="G1252" i="4" l="1"/>
  <c r="J1252" i="4"/>
  <c r="H1252" i="4" l="1"/>
  <c r="I1252" i="4"/>
  <c r="E1253" i="4" s="1"/>
  <c r="F1253" i="4" l="1"/>
  <c r="G1253" i="4" s="1"/>
  <c r="H1253" i="4" s="1"/>
  <c r="I1253" i="4" l="1"/>
  <c r="E1254" i="4" s="1"/>
  <c r="F1254" i="4" s="1"/>
  <c r="J1253" i="4"/>
  <c r="G1254" i="4" l="1"/>
  <c r="J1254" i="4"/>
  <c r="H1254" i="4" l="1"/>
  <c r="I1254" i="4"/>
  <c r="E1255" i="4" s="1"/>
  <c r="F1255" i="4" s="1"/>
  <c r="G1255" i="4"/>
  <c r="H1255" i="4" s="1"/>
  <c r="J1255" i="4"/>
  <c r="I1255" i="4" l="1"/>
  <c r="E1256" i="4" s="1"/>
  <c r="F1256" i="4" l="1"/>
  <c r="G1256" i="4"/>
  <c r="H1256" i="4" s="1"/>
  <c r="J1256" i="4"/>
  <c r="I1256" i="4" l="1"/>
  <c r="E1257" i="4" s="1"/>
  <c r="F1257" i="4" s="1"/>
  <c r="J1257" i="4" l="1"/>
  <c r="G1257" i="4"/>
  <c r="H1257" i="4" s="1"/>
  <c r="I1257" i="4" l="1"/>
  <c r="E1258" i="4" s="1"/>
  <c r="F1258" i="4" l="1"/>
  <c r="G1258" i="4"/>
  <c r="H1258" i="4" s="1"/>
  <c r="J1258" i="4"/>
  <c r="I1258" i="4" l="1"/>
  <c r="E1259" i="4" s="1"/>
  <c r="F1259" i="4" s="1"/>
  <c r="J1259" i="4"/>
  <c r="G1259" i="4"/>
  <c r="H1259" i="4" s="1"/>
  <c r="I1259" i="4" l="1"/>
  <c r="E1260" i="4" s="1"/>
  <c r="F1260" i="4" s="1"/>
  <c r="J1260" i="4" l="1"/>
  <c r="G1260" i="4"/>
  <c r="H1260" i="4" s="1"/>
  <c r="I1260" i="4" l="1"/>
  <c r="E1261" i="4" s="1"/>
  <c r="F1261" i="4" l="1"/>
  <c r="G1261" i="4" s="1"/>
  <c r="H1261" i="4" s="1"/>
  <c r="I1261" i="4" l="1"/>
  <c r="E1262" i="4" s="1"/>
  <c r="J1261" i="4"/>
  <c r="F1262" i="4" l="1"/>
  <c r="J1262" i="4" s="1"/>
  <c r="G1262" i="4" l="1"/>
  <c r="H1262" i="4" l="1"/>
  <c r="I1262" i="4"/>
  <c r="E1263" i="4" s="1"/>
  <c r="F1263" i="4" l="1"/>
  <c r="J1263" i="4"/>
  <c r="G1263" i="4"/>
  <c r="H1263" i="4" s="1"/>
  <c r="I1263" i="4" l="1"/>
  <c r="E1264" i="4" s="1"/>
  <c r="F1264" i="4" l="1"/>
  <c r="G1264" i="4"/>
  <c r="H1264" i="4" s="1"/>
  <c r="J1264" i="4"/>
  <c r="I1264" i="4" l="1"/>
  <c r="E1265" i="4" s="1"/>
  <c r="F1265" i="4" s="1"/>
  <c r="J1265" i="4" l="1"/>
  <c r="G1265" i="4"/>
  <c r="H1265" i="4" s="1"/>
  <c r="I1265" i="4" l="1"/>
  <c r="E1266" i="4" s="1"/>
  <c r="F1266" i="4" l="1"/>
  <c r="G1266" i="4" s="1"/>
  <c r="H1266" i="4" l="1"/>
  <c r="I1266" i="4"/>
  <c r="E1267" i="4" s="1"/>
  <c r="J1266" i="4"/>
  <c r="F1267" i="4" l="1"/>
  <c r="J1267" i="4" s="1"/>
  <c r="G1267" i="4" l="1"/>
  <c r="H1267" i="4" l="1"/>
  <c r="I1267" i="4"/>
  <c r="E1268" i="4" s="1"/>
  <c r="F1268" i="4" l="1"/>
  <c r="G1268" i="4"/>
  <c r="H1268" i="4" s="1"/>
  <c r="J1268" i="4"/>
  <c r="I1268" i="4" l="1"/>
  <c r="E1269" i="4" s="1"/>
  <c r="F1269" i="4" l="1"/>
  <c r="J1269" i="4"/>
  <c r="G1269" i="4"/>
  <c r="H1269" i="4" s="1"/>
  <c r="I1269" i="4" l="1"/>
  <c r="E1270" i="4" s="1"/>
  <c r="F1270" i="4" l="1"/>
  <c r="J1270" i="4" l="1"/>
  <c r="G1270" i="4"/>
  <c r="H1270" i="4" l="1"/>
  <c r="I1270" i="4"/>
  <c r="E1271" i="4" s="1"/>
  <c r="F1271" i="4" l="1"/>
  <c r="G1271" i="4" s="1"/>
  <c r="H1271" i="4" l="1"/>
  <c r="I1271" i="4"/>
  <c r="E1272" i="4" s="1"/>
  <c r="J1271" i="4"/>
  <c r="F1272" i="4" l="1"/>
  <c r="G1272" i="4" s="1"/>
  <c r="H1272" i="4" l="1"/>
  <c r="I1272" i="4"/>
  <c r="E1273" i="4" s="1"/>
  <c r="F1273" i="4" s="1"/>
  <c r="J1272" i="4"/>
  <c r="G1273" i="4" l="1"/>
  <c r="H1273" i="4" s="1"/>
  <c r="J1273" i="4"/>
  <c r="I1273" i="4"/>
  <c r="E1274" i="4" s="1"/>
  <c r="F1274" i="4" l="1"/>
  <c r="G1274" i="4" s="1"/>
  <c r="H1274" i="4" s="1"/>
  <c r="I1274" i="4" l="1"/>
  <c r="E1275" i="4" s="1"/>
  <c r="F1275" i="4" s="1"/>
  <c r="J1274" i="4"/>
  <c r="G1275" i="4" l="1"/>
  <c r="H1275" i="4" s="1"/>
  <c r="J1275" i="4"/>
  <c r="I1275" i="4" l="1"/>
  <c r="E1276" i="4" s="1"/>
  <c r="F1276" i="4" s="1"/>
  <c r="G1276" i="4"/>
  <c r="H1276" i="4" s="1"/>
  <c r="J1276" i="4"/>
  <c r="I1276" i="4" l="1"/>
  <c r="E1277" i="4" s="1"/>
  <c r="F1277" i="4" l="1"/>
  <c r="G1277" i="4" l="1"/>
  <c r="H1277" i="4" s="1"/>
  <c r="J1277" i="4"/>
  <c r="I1277" i="4" l="1"/>
  <c r="E1278" i="4" s="1"/>
  <c r="F1278" i="4" s="1"/>
  <c r="J1278" i="4" l="1"/>
  <c r="G1278" i="4"/>
  <c r="H1278" i="4" s="1"/>
  <c r="I1278" i="4" l="1"/>
  <c r="E1279" i="4" s="1"/>
  <c r="F1279" i="4" l="1"/>
  <c r="J1279" i="4"/>
  <c r="G1279" i="4"/>
  <c r="H1279" i="4" s="1"/>
  <c r="I1279" i="4" l="1"/>
  <c r="E1280" i="4" s="1"/>
  <c r="F1280" i="4" l="1"/>
  <c r="J1280" i="4" s="1"/>
  <c r="G1280" i="4" l="1"/>
  <c r="H1280" i="4" l="1"/>
  <c r="I1280" i="4"/>
  <c r="E1281" i="4" s="1"/>
  <c r="F1281" i="4" l="1"/>
  <c r="G1281" i="4"/>
  <c r="H1281" i="4" s="1"/>
  <c r="J1281" i="4"/>
  <c r="I1281" i="4" l="1"/>
  <c r="E1282" i="4" s="1"/>
  <c r="F1282" i="4" l="1"/>
  <c r="G1282" i="4"/>
  <c r="H1282" i="4" s="1"/>
  <c r="J1282" i="4"/>
  <c r="I1282" i="4" l="1"/>
  <c r="E1283" i="4" s="1"/>
  <c r="F1283" i="4" s="1"/>
  <c r="J1283" i="4" l="1"/>
  <c r="G1283" i="4"/>
  <c r="H1283" i="4" s="1"/>
  <c r="I1283" i="4" l="1"/>
  <c r="E1284" i="4" s="1"/>
  <c r="F1284" i="4" l="1"/>
  <c r="J1284" i="4" s="1"/>
  <c r="G1284" i="4" l="1"/>
  <c r="H1284" i="4" s="1"/>
  <c r="I1284" i="4" l="1"/>
  <c r="E1285" i="4" s="1"/>
  <c r="F1285" i="4" l="1"/>
  <c r="J1285" i="4"/>
  <c r="G1285" i="4"/>
  <c r="H1285" i="4" s="1"/>
  <c r="I1285" i="4" l="1"/>
  <c r="E1286" i="4" s="1"/>
  <c r="F1286" i="4" s="1"/>
  <c r="J1286" i="4" l="1"/>
  <c r="G1286" i="4"/>
  <c r="H1286" i="4" s="1"/>
  <c r="I1286" i="4" l="1"/>
  <c r="E1287" i="4" s="1"/>
  <c r="F1287" i="4" l="1"/>
  <c r="G1287" i="4" s="1"/>
  <c r="J1287" i="4"/>
  <c r="H1287" i="4" l="1"/>
  <c r="I1287" i="4"/>
  <c r="E1288" i="4" s="1"/>
  <c r="F1288" i="4" l="1"/>
  <c r="G1288" i="4" l="1"/>
  <c r="J1288" i="4"/>
  <c r="H1288" i="4" l="1"/>
  <c r="I1288" i="4"/>
  <c r="E1289" i="4" s="1"/>
  <c r="F1289" i="4" l="1"/>
  <c r="G1289" i="4"/>
  <c r="H1289" i="4" s="1"/>
  <c r="J1289" i="4"/>
  <c r="I1289" i="4" l="1"/>
  <c r="E1290" i="4" s="1"/>
  <c r="F1290" i="4" l="1"/>
  <c r="G1290" i="4" s="1"/>
  <c r="H1290" i="4" s="1"/>
  <c r="I1290" i="4"/>
  <c r="E1291" i="4" s="1"/>
  <c r="J1290" i="4"/>
  <c r="F1291" i="4" l="1"/>
  <c r="J1291" i="4" s="1"/>
  <c r="G1291" i="4"/>
  <c r="H1291" i="4" s="1"/>
  <c r="I1291" i="4" l="1"/>
  <c r="E1292" i="4" s="1"/>
  <c r="F1292" i="4" l="1"/>
  <c r="G1292" i="4" l="1"/>
  <c r="J1292" i="4"/>
  <c r="H1292" i="4" l="1"/>
  <c r="I1292" i="4"/>
  <c r="E1293" i="4" s="1"/>
  <c r="F1293" i="4" s="1"/>
  <c r="G1293" i="4" l="1"/>
  <c r="H1293" i="4" s="1"/>
  <c r="J1293" i="4"/>
  <c r="I1293" i="4" l="1"/>
  <c r="E1294" i="4" s="1"/>
  <c r="F1294" i="4" s="1"/>
  <c r="G1294" i="4" l="1"/>
  <c r="H1294" i="4" s="1"/>
  <c r="J1294" i="4"/>
  <c r="I1294" i="4" l="1"/>
  <c r="E1295" i="4" s="1"/>
  <c r="F1295" i="4" l="1"/>
  <c r="J1295" i="4"/>
  <c r="G1295" i="4"/>
  <c r="H1295" i="4" s="1"/>
  <c r="I1295" i="4" l="1"/>
  <c r="E1296" i="4" s="1"/>
  <c r="F1296" i="4" l="1"/>
  <c r="J1296" i="4" s="1"/>
  <c r="G1296" i="4" l="1"/>
  <c r="H1296" i="4" s="1"/>
  <c r="I1296" i="4" l="1"/>
  <c r="E1297" i="4" s="1"/>
  <c r="F1297" i="4" l="1"/>
  <c r="G1297" i="4"/>
  <c r="H1297" i="4" s="1"/>
  <c r="J1297" i="4"/>
  <c r="I1297" i="4" l="1"/>
  <c r="E1298" i="4" s="1"/>
  <c r="F1298" i="4" s="1"/>
  <c r="J1298" i="4" l="1"/>
  <c r="G1298" i="4"/>
  <c r="H1298" i="4" s="1"/>
  <c r="I1298" i="4" l="1"/>
  <c r="E1299" i="4" s="1"/>
  <c r="F1299" i="4" s="1"/>
  <c r="G1299" i="4" l="1"/>
  <c r="H1299" i="4" s="1"/>
  <c r="J1299" i="4"/>
  <c r="I1299" i="4" l="1"/>
  <c r="E1300" i="4" s="1"/>
  <c r="F1300" i="4" l="1"/>
  <c r="G1300" i="4"/>
  <c r="H1300" i="4" s="1"/>
  <c r="J1300" i="4"/>
  <c r="I1300" i="4" l="1"/>
  <c r="E1301" i="4" s="1"/>
  <c r="F1301" i="4" s="1"/>
  <c r="G1301" i="4" l="1"/>
  <c r="H1301" i="4" s="1"/>
  <c r="J1301" i="4"/>
  <c r="I1301" i="4" l="1"/>
  <c r="E1302" i="4" s="1"/>
  <c r="F1302" i="4" s="1"/>
  <c r="J1302" i="4" l="1"/>
  <c r="G1302" i="4"/>
  <c r="H1302" i="4" s="1"/>
  <c r="I1302" i="4" l="1"/>
  <c r="E1303" i="4" s="1"/>
  <c r="F1303" i="4" s="1"/>
  <c r="G1303" i="4" s="1"/>
  <c r="H1303" i="4" s="1"/>
  <c r="J1303" i="4" l="1"/>
  <c r="I1303" i="4"/>
  <c r="E1304" i="4" s="1"/>
  <c r="F1304" i="4" l="1"/>
  <c r="J1304" i="4" s="1"/>
  <c r="G1304" i="4" l="1"/>
  <c r="H1304" i="4" s="1"/>
  <c r="I1304" i="4"/>
  <c r="E1305" i="4" s="1"/>
  <c r="F1305" i="4" l="1"/>
  <c r="G1305" i="4" s="1"/>
  <c r="H1305" i="4" s="1"/>
  <c r="J1305" i="4" l="1"/>
  <c r="I1305" i="4"/>
  <c r="E1306" i="4" s="1"/>
  <c r="F1306" i="4" l="1"/>
  <c r="G1306" i="4" s="1"/>
  <c r="H1306" i="4" s="1"/>
  <c r="I1306" i="4"/>
  <c r="E1307" i="4" s="1"/>
  <c r="F1307" i="4" s="1"/>
  <c r="J1306" i="4"/>
  <c r="J1307" i="4" l="1"/>
  <c r="G1307" i="4"/>
  <c r="H1307" i="4" s="1"/>
  <c r="I1307" i="4" l="1"/>
  <c r="E1308" i="4" s="1"/>
  <c r="F1308" i="4" l="1"/>
  <c r="J1308" i="4" s="1"/>
  <c r="G1308" i="4"/>
  <c r="H1308" i="4" s="1"/>
  <c r="I1308" i="4" l="1"/>
  <c r="E1309" i="4" s="1"/>
  <c r="F1309" i="4" s="1"/>
  <c r="G1309" i="4" l="1"/>
  <c r="H1309" i="4" s="1"/>
  <c r="J1309" i="4"/>
  <c r="I1309" i="4" l="1"/>
  <c r="E1310" i="4" s="1"/>
  <c r="F1310" i="4" l="1"/>
  <c r="G1310" i="4"/>
  <c r="H1310" i="4" s="1"/>
  <c r="J1310" i="4"/>
  <c r="I1310" i="4" l="1"/>
  <c r="E1311" i="4" s="1"/>
  <c r="F1311" i="4" s="1"/>
  <c r="J1311" i="4" l="1"/>
  <c r="G1311" i="4"/>
  <c r="H1311" i="4" s="1"/>
  <c r="I1311" i="4" l="1"/>
  <c r="E1312" i="4" s="1"/>
  <c r="F1312" i="4" l="1"/>
  <c r="G1312" i="4" l="1"/>
  <c r="J1312" i="4"/>
  <c r="H1312" i="4" l="1"/>
  <c r="I1312" i="4"/>
  <c r="E1313" i="4" s="1"/>
  <c r="F1313" i="4" l="1"/>
  <c r="G1313" i="4"/>
  <c r="H1313" i="4" s="1"/>
  <c r="J1313" i="4"/>
  <c r="I1313" i="4" l="1"/>
  <c r="E1314" i="4" s="1"/>
  <c r="F1314" i="4" l="1"/>
  <c r="J1314" i="4" s="1"/>
  <c r="G1314" i="4" l="1"/>
  <c r="H1314" i="4" s="1"/>
  <c r="I1314" i="4" l="1"/>
  <c r="E1315" i="4" s="1"/>
  <c r="F1315" i="4" s="1"/>
  <c r="J1315" i="4" s="1"/>
  <c r="G1315" i="4"/>
  <c r="H1315" i="4" s="1"/>
  <c r="I1315" i="4"/>
  <c r="E1316" i="4" s="1"/>
  <c r="F1316" i="4" l="1"/>
  <c r="G1316" i="4"/>
  <c r="H1316" i="4" s="1"/>
  <c r="J1316" i="4"/>
  <c r="I1316" i="4" l="1"/>
  <c r="E1317" i="4" s="1"/>
  <c r="F1317" i="4" l="1"/>
  <c r="G1317" i="4" s="1"/>
  <c r="H1317" i="4" s="1"/>
  <c r="J1317" i="4"/>
  <c r="I1317" i="4" l="1"/>
  <c r="E1318" i="4" s="1"/>
  <c r="F1318" i="4"/>
  <c r="G1318" i="4" s="1"/>
  <c r="H1318" i="4" s="1"/>
  <c r="I1318" i="4"/>
  <c r="E1319" i="4" s="1"/>
  <c r="F1319" i="4" l="1"/>
  <c r="J1318" i="4"/>
  <c r="G1319" i="4" s="1"/>
  <c r="H1319" i="4" s="1"/>
  <c r="I1319" i="4" l="1"/>
  <c r="E1320" i="4" s="1"/>
  <c r="J1319" i="4"/>
  <c r="F1320" i="4" l="1"/>
  <c r="G1320" i="4" s="1"/>
  <c r="J1320" i="4" l="1"/>
  <c r="H1320" i="4"/>
  <c r="I1320" i="4"/>
  <c r="E1321" i="4" s="1"/>
  <c r="F1321" i="4" s="1"/>
  <c r="G1321" i="4" l="1"/>
  <c r="H1321" i="4" s="1"/>
  <c r="J1321" i="4"/>
  <c r="I1321" i="4"/>
  <c r="E1322" i="4" s="1"/>
  <c r="F1322" i="4" l="1"/>
  <c r="G1322" i="4" s="1"/>
  <c r="H1322" i="4" s="1"/>
  <c r="J1322" i="4" l="1"/>
  <c r="I1322" i="4"/>
  <c r="E1323" i="4" s="1"/>
  <c r="F1323" i="4" l="1"/>
  <c r="J1323" i="4" s="1"/>
  <c r="G1323" i="4" l="1"/>
  <c r="H1323" i="4" s="1"/>
  <c r="I1323" i="4" l="1"/>
  <c r="E1324" i="4" s="1"/>
  <c r="F1324" i="4" s="1"/>
  <c r="G1324" i="4" l="1"/>
  <c r="J1324" i="4"/>
  <c r="H1324" i="4" l="1"/>
  <c r="I1324" i="4"/>
  <c r="E1325" i="4" s="1"/>
  <c r="F1325" i="4" l="1"/>
  <c r="J1325" i="4" s="1"/>
  <c r="G1325" i="4"/>
  <c r="H1325" i="4" s="1"/>
  <c r="I1325" i="4" l="1"/>
  <c r="E1326" i="4" s="1"/>
  <c r="F1326" i="4" s="1"/>
  <c r="G1326" i="4"/>
  <c r="H1326" i="4" s="1"/>
  <c r="J1326" i="4"/>
  <c r="I1326" i="4" l="1"/>
  <c r="E1327" i="4" s="1"/>
  <c r="F1327" i="4" s="1"/>
  <c r="J1327" i="4" l="1"/>
  <c r="G1327" i="4"/>
  <c r="H1327" i="4" s="1"/>
  <c r="I1327" i="4" l="1"/>
  <c r="E1328" i="4" s="1"/>
  <c r="F1328" i="4" l="1"/>
  <c r="J1328" i="4"/>
  <c r="G1328" i="4"/>
  <c r="H1328" i="4" s="1"/>
  <c r="I1328" i="4" l="1"/>
  <c r="E1329" i="4" s="1"/>
  <c r="F1329" i="4" l="1"/>
  <c r="J1329" i="4" s="1"/>
  <c r="G1329" i="4"/>
  <c r="H1329" i="4" s="1"/>
  <c r="I1329" i="4" l="1"/>
  <c r="E1330" i="4" s="1"/>
  <c r="F1330" i="4" s="1"/>
  <c r="J1330" i="4" l="1"/>
  <c r="G1330" i="4"/>
  <c r="H1330" i="4" s="1"/>
  <c r="I1330" i="4" l="1"/>
  <c r="E1331" i="4" s="1"/>
  <c r="F1331" i="4" l="1"/>
  <c r="G1331" i="4" l="1"/>
  <c r="H1331" i="4" s="1"/>
  <c r="J1331" i="4"/>
  <c r="I1331" i="4" l="1"/>
  <c r="E1332" i="4" s="1"/>
  <c r="F1332" i="4" l="1"/>
  <c r="G1332" i="4" s="1"/>
  <c r="H1332" i="4" s="1"/>
  <c r="I1332" i="4" l="1"/>
  <c r="E1333" i="4" s="1"/>
  <c r="F1333" i="4" s="1"/>
  <c r="J1332" i="4"/>
  <c r="J1333" i="4" l="1"/>
  <c r="G1333" i="4"/>
  <c r="H1333" i="4" s="1"/>
  <c r="I1333" i="4" l="1"/>
  <c r="E1334" i="4" s="1"/>
  <c r="F1334" i="4" s="1"/>
  <c r="G1334" i="4" l="1"/>
  <c r="H1334" i="4" s="1"/>
  <c r="J1334" i="4"/>
  <c r="I1334" i="4" l="1"/>
  <c r="E1335" i="4" s="1"/>
  <c r="F1335" i="4" s="1"/>
  <c r="G1335" i="4" l="1"/>
  <c r="H1335" i="4" s="1"/>
  <c r="J1335" i="4"/>
  <c r="I1335" i="4" l="1"/>
  <c r="E1336" i="4" s="1"/>
  <c r="F1336" i="4" l="1"/>
  <c r="G1336" i="4"/>
  <c r="H1336" i="4" s="1"/>
  <c r="J1336" i="4"/>
  <c r="I1336" i="4" l="1"/>
  <c r="E1337" i="4" s="1"/>
  <c r="F1337" i="4" l="1"/>
  <c r="J1337" i="4"/>
  <c r="G1337" i="4"/>
  <c r="H1337" i="4" s="1"/>
  <c r="I1337" i="4" l="1"/>
  <c r="E1338" i="4" s="1"/>
  <c r="F1338" i="4" s="1"/>
  <c r="J1338" i="4" l="1"/>
  <c r="G1338" i="4"/>
  <c r="H1338" i="4" s="1"/>
  <c r="I1338" i="4" l="1"/>
  <c r="E1339" i="4" s="1"/>
  <c r="F1339" i="4" s="1"/>
  <c r="G1339" i="4" l="1"/>
  <c r="H1339" i="4" s="1"/>
  <c r="J1339" i="4"/>
  <c r="B9" i="4" s="1"/>
  <c r="M22" i="4" l="1"/>
  <c r="M76" i="4"/>
  <c r="M26" i="4"/>
  <c r="M71" i="4"/>
  <c r="M33" i="4"/>
  <c r="M68" i="4"/>
  <c r="M37" i="4"/>
  <c r="M41" i="4"/>
  <c r="M55" i="4"/>
  <c r="M44" i="4"/>
  <c r="M29" i="4"/>
  <c r="M62" i="4"/>
  <c r="M48" i="4"/>
  <c r="M20" i="4"/>
  <c r="M74" i="4"/>
  <c r="M63" i="4"/>
  <c r="B10" i="4"/>
  <c r="M31" i="4"/>
  <c r="M25" i="4"/>
  <c r="M77" i="4"/>
  <c r="M78" i="4"/>
  <c r="M39" i="4"/>
  <c r="M50" i="4"/>
  <c r="M38" i="4"/>
  <c r="M47" i="4"/>
  <c r="M60" i="4"/>
  <c r="M66" i="4"/>
  <c r="M32" i="4"/>
  <c r="M28" i="4"/>
  <c r="M80" i="4"/>
  <c r="M52" i="4"/>
  <c r="M59" i="4"/>
  <c r="M64" i="4"/>
  <c r="M79" i="4"/>
  <c r="M51" i="4"/>
  <c r="M65" i="4"/>
  <c r="M30" i="4"/>
  <c r="M54" i="4"/>
  <c r="M53" i="4"/>
  <c r="M56" i="4"/>
  <c r="M49" i="4"/>
  <c r="M45" i="4"/>
  <c r="M36" i="4"/>
  <c r="M70" i="4"/>
  <c r="M58" i="4"/>
  <c r="M40" i="4"/>
  <c r="M34" i="4"/>
  <c r="M42" i="4"/>
  <c r="M23" i="4"/>
  <c r="M73" i="4"/>
  <c r="M61" i="4"/>
  <c r="M46" i="4"/>
  <c r="M72" i="4"/>
  <c r="M35" i="4"/>
  <c r="M67" i="4"/>
  <c r="M57" i="4"/>
  <c r="M21" i="4"/>
  <c r="M43" i="4"/>
  <c r="M24" i="4"/>
  <c r="B11" i="4"/>
  <c r="M75" i="4"/>
  <c r="M69" i="4"/>
  <c r="M27" i="4"/>
  <c r="I1339" i="4"/>
  <c r="D15" i="4" l="1"/>
  <c r="C15" i="4"/>
  <c r="B15" i="4"/>
  <c r="C14" i="4"/>
  <c r="B21" i="1"/>
</calcChain>
</file>

<file path=xl/sharedStrings.xml><?xml version="1.0" encoding="utf-8"?>
<sst xmlns="http://schemas.openxmlformats.org/spreadsheetml/2006/main" count="106" uniqueCount="100">
  <si>
    <t>NEEDTHESEAPPS.COM</t>
  </si>
  <si>
    <t>FIRE Calculator</t>
  </si>
  <si>
    <t>Is your money enough to stop working now? See whether your savings can pay for the life you plan, until the age you choose, and how much you need to stop working.</t>
  </si>
  <si>
    <t>Open the full calculator online  ↗</t>
  </si>
  <si>
    <t>YOUR NUMBERS</t>
  </si>
  <si>
    <t>Currency symbol you use</t>
  </si>
  <si>
    <t>$</t>
  </si>
  <si>
    <t>Savings you can live on (not your pension)</t>
  </si>
  <si>
    <t>How much you will spend each month after you stop working (after tax, in today's money)</t>
  </si>
  <si>
    <t>Your age</t>
  </si>
  <si>
    <t>Plan for your money to last until age</t>
  </si>
  <si>
    <t>Expected yearly return, before inflation</t>
  </si>
  <si>
    <t>How fast prices rise each year (inflation)</t>
  </si>
  <si>
    <t>Tax on your investment profit</t>
  </si>
  <si>
    <t>YOUR RESULT</t>
  </si>
  <si>
    <t>What you have</t>
  </si>
  <si>
    <t>What you need</t>
  </si>
  <si>
    <t>MORE DETAIL</t>
  </si>
  <si>
    <t>Years your money must last</t>
  </si>
  <si>
    <t>Spending you want each month, after tax</t>
  </si>
  <si>
    <t>Taken out each month before tax (average over the plan)</t>
  </si>
  <si>
    <t>Of which tax (average each month)</t>
  </si>
  <si>
    <t>Your return after inflation, each year</t>
  </si>
  <si>
    <t>This assumes the same return every year. Bad years early on hurt more than bad years later, so it is worth also trying a lower return.  ·  An estimate, not a promise. Planning estimate based on the assumptions you entered. Not financial advice.</t>
  </si>
  <si>
    <t>Year-by-year breakdown</t>
  </si>
  <si>
    <t>Age</t>
  </si>
  <si>
    <t>Start balance</t>
  </si>
  <si>
    <t>Taken out (before tax)</t>
  </si>
  <si>
    <t>Of which tax</t>
  </si>
  <si>
    <t>Growth</t>
  </si>
  <si>
    <t>End balance</t>
  </si>
  <si>
    <t>About this workbook</t>
  </si>
  <si>
    <t>WHAT THIS WORKBOOK DOES</t>
  </si>
  <si>
    <t>It answers one question offline: is your money enough to stop working now? It gives you a Yes or a Not yet, the amount you need to stop working today, and a year-by-year picture of your savings.</t>
  </si>
  <si>
    <t>WHAT IT DOES NOT DO</t>
  </si>
  <si>
    <t>Stopping at a later age</t>
  </si>
  <si>
    <t>This file is about stopping today.</t>
  </si>
  <si>
    <t>When you will get there</t>
  </si>
  <si>
    <t>It does not search for the age you could stop.</t>
  </si>
  <si>
    <t>Can I work less now?</t>
  </si>
  <si>
    <t>No easier job, no part-time income.</t>
  </si>
  <si>
    <t>A pension you will get later</t>
  </si>
  <si>
    <t>Only the savings you can live on.</t>
  </si>
  <si>
    <t>Taking out a fixed percentage each year</t>
  </si>
  <si>
    <t>The 4% way is on the site only.</t>
  </si>
  <si>
    <t>Country suggestions with sources</t>
  </si>
  <si>
    <t>Tax and return are the numbers you type.</t>
  </si>
  <si>
    <t>The insights and the ways to get there</t>
  </si>
  <si>
    <t>On the site only.</t>
  </si>
  <si>
    <t>FOR THESE, USE THE FULL CALCULATOR ONLINE</t>
  </si>
  <si>
    <t>ASSUMPTIONS USED</t>
  </si>
  <si>
    <t>Return</t>
  </si>
  <si>
    <t>One steady return every year. Real markets move up and down.</t>
  </si>
  <si>
    <t>Withdrawals</t>
  </si>
  <si>
    <t>Taken out every month, the same amount in today's money.</t>
  </si>
  <si>
    <t>Today's money</t>
  </si>
  <si>
    <t>Prices rise by the inflation you enter. The return used is the return after inflation.</t>
  </si>
  <si>
    <t>Tax</t>
  </si>
  <si>
    <t>Charged only on the profit part of each withdrawal, not on the whole amount.</t>
  </si>
  <si>
    <t>Cost basis</t>
  </si>
  <si>
    <t>What you put in is assumed to be your starting savings; the profit share grows as the money grows.</t>
  </si>
  <si>
    <t>Amount you need</t>
  </si>
  <si>
    <t>The savings from which your monthly spending can be taken out until the age you chose, with nothing left over.</t>
  </si>
  <si>
    <t>Plan end</t>
  </si>
  <si>
    <t>An age you choose. After it the Breakdown keeps taking out the same amount, to show how long the money lasts.</t>
  </si>
  <si>
    <t>THE WORKBOOK</t>
  </si>
  <si>
    <t>Site</t>
  </si>
  <si>
    <t>needtheseapps.com</t>
  </si>
  <si>
    <t>Sheets</t>
  </si>
  <si>
    <t>Calculator · Breakdown · About &amp; Assumptions</t>
  </si>
  <si>
    <t>Version</t>
  </si>
  <si>
    <t>1.0</t>
  </si>
  <si>
    <t>Generated</t>
  </si>
  <si>
    <t>04.10.2026</t>
  </si>
  <si>
    <t>Currency</t>
  </si>
  <si>
    <t>An estimate, not a promise.</t>
  </si>
  <si>
    <t>This file does not update itself. The site does.</t>
  </si>
  <si>
    <t>Helper calculations. Do not edit.</t>
  </si>
  <si>
    <t>Real return per year (decimal)</t>
  </si>
  <si>
    <t>Real return per month</t>
  </si>
  <si>
    <t>Months to plan end</t>
  </si>
  <si>
    <t>Spending after tax per month</t>
  </si>
  <si>
    <t>Tax rate (decimal)</t>
  </si>
  <si>
    <t>Amount needed to stop now</t>
  </si>
  <si>
    <t>Savings you have</t>
  </si>
  <si>
    <t>Depleted month #</t>
  </si>
  <si>
    <t>Age the money runs out</t>
  </si>
  <si>
    <t>Balance at plan end</t>
  </si>
  <si>
    <t>Average taken out per month before tax</t>
  </si>
  <si>
    <t>Years the money must last</t>
  </si>
  <si>
    <t>Chart: plan end marker</t>
  </si>
  <si>
    <t>Chart: money runs out marker</t>
  </si>
  <si>
    <t>Your savings</t>
  </si>
  <si>
    <t>Month</t>
  </si>
  <si>
    <t>Profit share</t>
  </si>
  <si>
    <t>Taken out if there is enough</t>
  </si>
  <si>
    <t>Present value (to plan end)</t>
  </si>
  <si>
    <t>Taken out</t>
  </si>
  <si>
    <t>Money gone (1)</t>
  </si>
  <si>
    <t>Savings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</si>
</sst>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
  </numFmts>
  <fonts count="22" x14ac:knownFonts="1">
    <font>
      <sz val="11"/>
      <color theme="1"/>
      <name val="Calibri"/>
      <family val="2"/>
      <scheme val="minor"/>
    </font>
    <font>
      <b/>
      <sz val="11"/>
      <color rgb="FF1B2733"/>
      <name val="Segoe UI"/>
    </font>
    <font>
      <sz val="10"/>
      <color rgb="FF1B2733"/>
      <name val="Segoe UI"/>
    </font>
    <font>
      <b/>
      <sz val="10"/>
      <color rgb="FF1B2733"/>
      <name val="Segoe UI"/>
    </font>
    <font>
      <b/>
      <sz val="18"/>
      <color rgb="FF12354E"/>
      <name val="Segoe UI"/>
    </font>
    <font>
      <sz val="10"/>
      <color rgb="FF6C6D70"/>
      <name val="Segoe UI"/>
    </font>
    <font>
      <b/>
      <sz val="10"/>
      <color rgb="FFFFFFFF"/>
      <name val="Segoe UI"/>
    </font>
    <font>
      <b/>
      <u/>
      <sz val="10"/>
      <color rgb="FF1E5A85"/>
      <name val="Segoe UI"/>
    </font>
    <font>
      <b/>
      <sz val="24"/>
      <color rgb="FF12354E"/>
      <name val="Segoe UI"/>
    </font>
    <font>
      <sz val="11"/>
      <color rgb="FF1B2733"/>
      <name val="Segoe UI"/>
    </font>
    <font>
      <b/>
      <u/>
      <sz val="11"/>
      <color rgb="FF1E5A85"/>
      <name val="Segoe UI"/>
    </font>
    <font>
      <b/>
      <sz val="12"/>
      <color rgb="FF1E5A85"/>
      <name val="Segoe UI"/>
    </font>
    <font>
      <b/>
      <sz val="12"/>
      <color rgb="FF12354E"/>
      <name val="Segoe UI"/>
    </font>
    <font>
      <i/>
      <sz val="10"/>
      <color rgb="FF6C6D70"/>
      <name val="Segoe UI"/>
    </font>
    <font>
      <b/>
      <sz val="20"/>
      <color rgb="FF146540"/>
      <name val="Segoe UI"/>
    </font>
    <font>
      <b/>
      <sz val="11"/>
      <color rgb="FFB26A00"/>
      <name val="Segoe UI"/>
    </font>
    <font>
      <b/>
      <sz val="16"/>
      <color rgb="FF1B2733"/>
      <name val="Segoe UI"/>
    </font>
    <font>
      <sz val="9.5"/>
      <color rgb="FF6C6D70"/>
      <name val="Segoe UI"/>
    </font>
    <font>
      <b/>
      <sz val="20"/>
      <color rgb="FF12354E"/>
      <name val="Segoe UI"/>
    </font>
    <font>
      <sz val="11"/>
      <color rgb="FF6C6D70"/>
      <name val="Segoe UI"/>
    </font>
    <font>
      <b/>
      <u/>
      <sz val="12"/>
      <color rgb="FF1E5A85"/>
      <name val="Segoe UI"/>
    </font>
    <font>
      <b/>
      <sz val="11"/>
      <color rgb="FF12354E"/>
      <name val="Segoe UI"/>
    </font>
  </fonts>
  <fills count="8">
    <fill>
      <patternFill patternType="none"/>
    </fill>
    <fill>
      <patternFill patternType="gray125"/>
    </fill>
    <fill>
      <patternFill patternType="solid">
        <fgColor rgb="FFF5F8FB"/>
      </patternFill>
    </fill>
    <fill>
      <patternFill patternType="solid">
        <fgColor rgb="FF1E5A85"/>
      </patternFill>
    </fill>
    <fill>
      <patternFill patternType="solid">
        <fgColor rgb="FFFFFFFF"/>
      </patternFill>
    </fill>
    <fill>
      <patternFill patternType="solid">
        <fgColor rgb="FFFBFDFE"/>
      </patternFill>
    </fill>
    <fill>
      <patternFill patternType="solid">
        <fgColor rgb="FFE4EDF5"/>
      </patternFill>
    </fill>
    <fill>
      <patternFill patternType="solid">
        <fgColor rgb="FFC9DEEF"/>
      </patternFill>
    </fill>
  </fills>
  <borders count="8">
    <border>
      <left/>
      <right/>
      <top/>
      <bottom/>
      <diagonal/>
    </border>
    <border>
      <left style="thin">
        <color rgb="FF1E5A85"/>
      </left>
      <right style="thin">
        <color rgb="FF1E5A85"/>
      </right>
      <top style="thin">
        <color rgb="FF1E5A85"/>
      </top>
      <bottom style="thin">
        <color rgb="FF1E5A85"/>
      </bottom>
      <diagonal/>
    </border>
    <border>
      <left/>
      <right/>
      <top/>
      <bottom style="thin">
        <color rgb="FFD6E1EA"/>
      </bottom>
      <diagonal/>
    </border>
    <border>
      <left/>
      <right/>
      <top/>
      <bottom style="thin">
        <color rgb="FF748BA0"/>
      </bottom>
      <diagonal/>
    </border>
    <border>
      <left style="thin">
        <color rgb="FFD6E1EA"/>
      </left>
      <right style="thin">
        <color rgb="FFD6E1EA"/>
      </right>
      <top style="thin">
        <color rgb="FFD6E1EA"/>
      </top>
      <bottom/>
      <diagonal/>
    </border>
    <border>
      <left style="thin">
        <color rgb="FFD6E1EA"/>
      </left>
      <right style="thin">
        <color rgb="FFD6E1EA"/>
      </right>
      <top/>
      <bottom/>
      <diagonal/>
    </border>
    <border>
      <left style="thin">
        <color rgb="FFD6E1EA"/>
      </left>
      <right style="thin">
        <color rgb="FFD6E1EA"/>
      </right>
      <top/>
      <bottom style="thin">
        <color rgb="FFD6E1EA"/>
      </bottom>
      <diagonal/>
    </border>
    <border>
      <left style="medium">
        <color rgb="FFB26A00"/>
      </left>
      <right/>
      <top style="thin">
        <color rgb="FFD6E1EA"/>
      </top>
      <bottom/>
      <diagonal/>
    </border>
  </borders>
  <cellStyleXfs count="1">
    <xf numFmtId="0" fontId="0" fillId="0" borderId="0"/>
  </cellStyleXfs>
  <cellXfs count="45">
    <xf numFmtId="0" fontId="0" fillId="0" borderId="0" xfId="0"/>
    <xf numFmtId="0" fontId="0" fillId="2" borderId="0" xfId="0" applyFill="1"/>
    <xf numFmtId="0" fontId="9" fillId="2" borderId="0" xfId="0" applyFont="1" applyFill="1" applyAlignment="1">
      <alignment horizontal="left" vertical="center" wrapText="1"/>
    </xf>
    <xf numFmtId="0" fontId="12" fillId="7" borderId="1" xfId="0" applyFont="1" applyFill="1" applyBorder="1" applyAlignment="1" applyProtection="1">
      <alignment horizontal="right" vertical="center"/>
      <protection locked="0"/>
    </xf>
    <xf numFmtId="3" fontId="12" fillId="7" borderId="1" xfId="0" applyNumberFormat="1" applyFont="1" applyFill="1" applyBorder="1" applyAlignment="1" applyProtection="1">
      <alignment horizontal="right" vertical="center"/>
      <protection locked="0"/>
    </xf>
    <xf numFmtId="1" fontId="12" fillId="7" borderId="1" xfId="0" applyNumberFormat="1" applyFont="1" applyFill="1" applyBorder="1" applyAlignment="1" applyProtection="1">
      <alignment horizontal="right" vertical="center"/>
      <protection locked="0"/>
    </xf>
    <xf numFmtId="164" fontId="12" fillId="7" borderId="1" xfId="0" applyNumberFormat="1" applyFont="1" applyFill="1" applyBorder="1" applyAlignment="1" applyProtection="1">
      <alignment horizontal="right" vertical="center"/>
      <protection locked="0"/>
    </xf>
    <xf numFmtId="0" fontId="5" fillId="4" borderId="4" xfId="0" applyFont="1" applyFill="1" applyBorder="1" applyAlignment="1">
      <alignment horizontal="left" vertical="top" wrapText="1"/>
    </xf>
    <xf numFmtId="3" fontId="16" fillId="4" borderId="5" xfId="0" applyNumberFormat="1" applyFont="1" applyFill="1" applyBorder="1" applyAlignment="1">
      <alignment horizontal="left" vertical="center" wrapText="1"/>
    </xf>
    <xf numFmtId="0" fontId="17" fillId="4" borderId="6" xfId="0" applyFont="1" applyFill="1" applyBorder="1" applyAlignment="1">
      <alignment vertical="top" wrapText="1"/>
    </xf>
    <xf numFmtId="0" fontId="17" fillId="4" borderId="6" xfId="0" applyFont="1" applyFill="1" applyBorder="1" applyAlignment="1">
      <alignment horizontal="left" vertical="top" wrapText="1"/>
    </xf>
    <xf numFmtId="0" fontId="9" fillId="4" borderId="0" xfId="0" applyFont="1" applyFill="1" applyAlignment="1">
      <alignment horizontal="left" vertical="center" wrapText="1"/>
    </xf>
    <xf numFmtId="1" fontId="9" fillId="4" borderId="0" xfId="0" applyNumberFormat="1" applyFont="1" applyFill="1" applyAlignment="1">
      <alignment horizontal="right" vertical="center"/>
    </xf>
    <xf numFmtId="3" fontId="9" fillId="4" borderId="0" xfId="0" applyNumberFormat="1" applyFont="1" applyFill="1" applyAlignment="1">
      <alignment horizontal="right" vertical="center"/>
    </xf>
    <xf numFmtId="3" fontId="1" fillId="4" borderId="0" xfId="0" applyNumberFormat="1" applyFont="1" applyFill="1" applyAlignment="1">
      <alignment horizontal="right" vertical="center"/>
    </xf>
    <xf numFmtId="10" fontId="9" fillId="4" borderId="0" xfId="0" applyNumberFormat="1" applyFont="1" applyFill="1" applyAlignment="1">
      <alignment horizontal="right" vertical="center"/>
    </xf>
    <xf numFmtId="0" fontId="6" fillId="3" borderId="1" xfId="0" applyFont="1" applyFill="1" applyBorder="1" applyAlignment="1">
      <alignment horizontal="center" vertical="center" wrapText="1"/>
    </xf>
    <xf numFmtId="1" fontId="2" fillId="4" borderId="2" xfId="0" applyNumberFormat="1" applyFont="1" applyFill="1" applyBorder="1" applyAlignment="1">
      <alignment horizontal="center" vertical="center"/>
    </xf>
    <xf numFmtId="3" fontId="2" fillId="4" borderId="2" xfId="0" applyNumberFormat="1" applyFont="1" applyFill="1" applyBorder="1" applyAlignment="1">
      <alignment horizontal="right" vertical="center"/>
    </xf>
    <xf numFmtId="1" fontId="2" fillId="5" borderId="2" xfId="0" applyNumberFormat="1" applyFont="1" applyFill="1" applyBorder="1" applyAlignment="1">
      <alignment horizontal="center" vertical="center"/>
    </xf>
    <xf numFmtId="3" fontId="2" fillId="5" borderId="2" xfId="0" applyNumberFormat="1" applyFont="1" applyFill="1" applyBorder="1" applyAlignment="1">
      <alignment horizontal="right" vertical="center"/>
    </xf>
    <xf numFmtId="0" fontId="9" fillId="4" borderId="2"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1" fontId="0" fillId="0" borderId="0" xfId="0" applyNumberFormat="1"/>
    <xf numFmtId="3" fontId="0" fillId="0" borderId="0" xfId="0" applyNumberFormat="1"/>
    <xf numFmtId="0" fontId="8" fillId="2" borderId="0" xfId="0" applyFont="1" applyFill="1" applyAlignment="1">
      <alignment horizontal="left" vertical="center" wrapText="1"/>
    </xf>
    <xf numFmtId="0" fontId="0" fillId="0" borderId="0" xfId="0"/>
    <xf numFmtId="0" fontId="13" fillId="2" borderId="0" xfId="0" applyFont="1" applyFill="1" applyAlignment="1">
      <alignment horizontal="left" vertical="center" wrapText="1"/>
    </xf>
    <xf numFmtId="0" fontId="14" fillId="2" borderId="0" xfId="0" applyFont="1" applyFill="1" applyAlignment="1">
      <alignment horizontal="left" vertical="center" wrapText="1"/>
    </xf>
    <xf numFmtId="0" fontId="9" fillId="2" borderId="0" xfId="0" applyFont="1" applyFill="1" applyAlignment="1">
      <alignment horizontal="left" vertical="top" wrapText="1"/>
    </xf>
    <xf numFmtId="0" fontId="5" fillId="4" borderId="7" xfId="0" applyFont="1" applyFill="1" applyBorder="1" applyAlignment="1">
      <alignment horizontal="left" vertical="top" wrapText="1"/>
    </xf>
    <xf numFmtId="0" fontId="10" fillId="2" borderId="0" xfId="0" applyFont="1" applyFill="1" applyAlignment="1">
      <alignment horizontal="left" vertical="center" wrapText="1"/>
    </xf>
    <xf numFmtId="0" fontId="11" fillId="6" borderId="3" xfId="0" applyFont="1" applyFill="1" applyBorder="1" applyAlignment="1">
      <alignment horizontal="left" vertical="center" wrapText="1"/>
    </xf>
    <xf numFmtId="0" fontId="7" fillId="2" borderId="0" xfId="0" applyFont="1" applyFill="1" applyAlignment="1">
      <alignment horizontal="left" vertical="center" wrapText="1"/>
    </xf>
    <xf numFmtId="0" fontId="9" fillId="2" borderId="0" xfId="0" applyFont="1" applyFill="1" applyAlignment="1">
      <alignment horizontal="left" vertical="center" wrapText="1"/>
    </xf>
    <xf numFmtId="0" fontId="15" fillId="2" borderId="0" xfId="0" applyFont="1" applyFill="1" applyAlignment="1">
      <alignment horizontal="left" vertical="center" wrapText="1"/>
    </xf>
    <xf numFmtId="0" fontId="5" fillId="2" borderId="0" xfId="0" applyFont="1" applyFill="1" applyAlignment="1">
      <alignment horizontal="left" vertical="center" wrapText="1"/>
    </xf>
    <xf numFmtId="0" fontId="4" fillId="2" borderId="0" xfId="0" applyFont="1" applyFill="1" applyAlignment="1">
      <alignment horizontal="left" vertical="center" wrapText="1"/>
    </xf>
    <xf numFmtId="0" fontId="18" fillId="2" borderId="0" xfId="0" applyFont="1" applyFill="1" applyAlignment="1">
      <alignment horizontal="left" vertical="center" wrapText="1"/>
    </xf>
    <xf numFmtId="0" fontId="21" fillId="4" borderId="0" xfId="0" applyFont="1" applyFill="1" applyAlignment="1">
      <alignment horizontal="left" vertical="center" wrapText="1"/>
    </xf>
    <xf numFmtId="0" fontId="9" fillId="4" borderId="0" xfId="0" applyFont="1" applyFill="1" applyAlignment="1">
      <alignment horizontal="left" vertical="top" wrapText="1"/>
    </xf>
    <xf numFmtId="0" fontId="20" fillId="4"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Your savings by age</a:t>
            </a:r>
          </a:p>
        </c:rich>
      </c:tx>
      <c:overlay val="1"/>
    </c:title>
    <c:autoTitleDeleted val="0"/>
    <c:plotArea>
      <c:layout/>
      <c:scatterChart>
        <c:scatterStyle val="lineMarker"/>
        <c:varyColors val="1"/>
        <c:ser>
          <c:idx val="0"/>
          <c:order val="0"/>
          <c:tx>
            <c:strRef>
              <c:f>_Engine!$L$16</c:f>
              <c:strCache>
                <c:ptCount val="1"/>
                <c:pt idx="0">
                  <c:v>Your savings</c:v>
                </c:pt>
              </c:strCache>
            </c:strRef>
          </c:tx>
          <c:spPr>
            <a:ln w="31750">
              <a:solidFill>
                <a:srgbClr val="1E5A85"/>
              </a:solidFill>
              <a:prstDash val="solid"/>
            </a:ln>
          </c:spPr>
          <c:marker>
            <c:symbol val="none"/>
          </c:marker>
          <c:xVal>
            <c:numRef>
              <c:f>_Engine!$L$20:$L$114</c:f>
              <c:numCache>
                <c:formatCode>0</c:formatCode>
                <c:ptCount val="95"/>
                <c:pt idx="0">
                  <c:v>50</c:v>
                </c:pt>
                <c:pt idx="1">
                  <c:v>51</c:v>
                </c:pt>
                <c:pt idx="2">
                  <c:v>52</c:v>
                </c:pt>
                <c:pt idx="3">
                  <c:v>53</c:v>
                </c:pt>
                <c:pt idx="4">
                  <c:v>54</c:v>
                </c:pt>
                <c:pt idx="5">
                  <c:v>55</c:v>
                </c:pt>
                <c:pt idx="6">
                  <c:v>56</c:v>
                </c:pt>
                <c:pt idx="7">
                  <c:v>57</c:v>
                </c:pt>
                <c:pt idx="8">
                  <c:v>58</c:v>
                </c:pt>
                <c:pt idx="9">
                  <c:v>59</c:v>
                </c:pt>
                <c:pt idx="10">
                  <c:v>60</c:v>
                </c:pt>
                <c:pt idx="11">
                  <c:v>61</c:v>
                </c:pt>
                <c:pt idx="12">
                  <c:v>62</c:v>
                </c:pt>
                <c:pt idx="13">
                  <c:v>63</c:v>
                </c:pt>
                <c:pt idx="14">
                  <c:v>64</c:v>
                </c:pt>
                <c:pt idx="15">
                  <c:v>65</c:v>
                </c:pt>
                <c:pt idx="16">
                  <c:v>66</c:v>
                </c:pt>
                <c:pt idx="17">
                  <c:v>67</c:v>
                </c:pt>
                <c:pt idx="18">
                  <c:v>68</c:v>
                </c:pt>
                <c:pt idx="19">
                  <c:v>69</c:v>
                </c:pt>
                <c:pt idx="20">
                  <c:v>70</c:v>
                </c:pt>
                <c:pt idx="21">
                  <c:v>71</c:v>
                </c:pt>
                <c:pt idx="22">
                  <c:v>72</c:v>
                </c:pt>
                <c:pt idx="23">
                  <c:v>73</c:v>
                </c:pt>
                <c:pt idx="24">
                  <c:v>74</c:v>
                </c:pt>
                <c:pt idx="25">
                  <c:v>75</c:v>
                </c:pt>
                <c:pt idx="26">
                  <c:v>76</c:v>
                </c:pt>
                <c:pt idx="27">
                  <c:v>77</c:v>
                </c:pt>
                <c:pt idx="28">
                  <c:v>78</c:v>
                </c:pt>
                <c:pt idx="29">
                  <c:v>79</c:v>
                </c:pt>
                <c:pt idx="30">
                  <c:v>80</c:v>
                </c:pt>
                <c:pt idx="31">
                  <c:v>81</c:v>
                </c:pt>
                <c:pt idx="32">
                  <c:v>82</c:v>
                </c:pt>
                <c:pt idx="33">
                  <c:v>83</c:v>
                </c:pt>
                <c:pt idx="34">
                  <c:v>84</c:v>
                </c:pt>
                <c:pt idx="35">
                  <c:v>85</c:v>
                </c:pt>
                <c:pt idx="36">
                  <c:v>86</c:v>
                </c:pt>
                <c:pt idx="37">
                  <c:v>87</c:v>
                </c:pt>
                <c:pt idx="38">
                  <c:v>88</c:v>
                </c:pt>
                <c:pt idx="39">
                  <c:v>89</c:v>
                </c:pt>
                <c:pt idx="40">
                  <c:v>90</c:v>
                </c:pt>
                <c:pt idx="41">
                  <c:v>91</c:v>
                </c:pt>
                <c:pt idx="42">
                  <c:v>92</c:v>
                </c:pt>
                <c:pt idx="43">
                  <c:v>93</c:v>
                </c:pt>
                <c:pt idx="44">
                  <c:v>94</c:v>
                </c:pt>
                <c:pt idx="45">
                  <c:v>95</c:v>
                </c:pt>
                <c:pt idx="46">
                  <c:v>96</c:v>
                </c:pt>
                <c:pt idx="47">
                  <c:v>97</c:v>
                </c:pt>
                <c:pt idx="48">
                  <c:v>98</c:v>
                </c:pt>
                <c:pt idx="49">
                  <c:v>99</c:v>
                </c:pt>
                <c:pt idx="50">
                  <c:v>100</c:v>
                </c:pt>
                <c:pt idx="51">
                  <c:v>101</c:v>
                </c:pt>
                <c:pt idx="52">
                  <c:v>102</c:v>
                </c:pt>
                <c:pt idx="53">
                  <c:v>103</c:v>
                </c:pt>
                <c:pt idx="54">
                  <c:v>104</c:v>
                </c:pt>
                <c:pt idx="55">
                  <c:v>105</c:v>
                </c:pt>
                <c:pt idx="56">
                  <c:v>106</c:v>
                </c:pt>
                <c:pt idx="57">
                  <c:v>107</c:v>
                </c:pt>
                <c:pt idx="58">
                  <c:v>108</c:v>
                </c:pt>
                <c:pt idx="59">
                  <c:v>109</c:v>
                </c:pt>
                <c:pt idx="60">
                  <c:v>110</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xVal>
          <c:yVal>
            <c:numRef>
              <c:f>_Engine!$M$20:$M$114</c:f>
              <c:numCache>
                <c:formatCode>#,##0</c:formatCode>
                <c:ptCount val="95"/>
                <c:pt idx="0">
                  <c:v>2500000</c:v>
                </c:pt>
                <c:pt idx="1">
                  <c:v>2501267.9380481048</c:v>
                </c:pt>
                <c:pt idx="2">
                  <c:v>2502419.9192299452</c:v>
                </c:pt>
                <c:pt idx="3">
                  <c:v>2503455.5910242791</c:v>
                </c:pt>
                <c:pt idx="4">
                  <c:v>2504374.5800140272</c:v>
                </c:pt>
                <c:pt idx="5">
                  <c:v>2505176.4911100259</c:v>
                </c:pt>
                <c:pt idx="6">
                  <c:v>2505860.906777449</c:v>
                </c:pt>
                <c:pt idx="7">
                  <c:v>2506427.386264672</c:v>
                </c:pt>
                <c:pt idx="8">
                  <c:v>2506875.4648343483</c:v>
                </c:pt>
                <c:pt idx="9">
                  <c:v>2507204.6529964055</c:v>
                </c:pt>
                <c:pt idx="10">
                  <c:v>2507414.435742713</c:v>
                </c:pt>
                <c:pt idx="11">
                  <c:v>2507504.2717831046</c:v>
                </c:pt>
                <c:pt idx="12">
                  <c:v>2507473.5927824685</c:v>
                </c:pt>
                <c:pt idx="13">
                  <c:v>2507321.8025985896</c:v>
                </c:pt>
                <c:pt idx="14">
                  <c:v>2507048.2765203994</c:v>
                </c:pt>
                <c:pt idx="15">
                  <c:v>2506652.3605063083</c:v>
                </c:pt>
                <c:pt idx="16">
                  <c:v>2506133.3704222646</c:v>
                </c:pt>
                <c:pt idx="17">
                  <c:v>2505490.5912791695</c:v>
                </c:pt>
                <c:pt idx="18">
                  <c:v>2504723.2764692907</c:v>
                </c:pt>
                <c:pt idx="19">
                  <c:v>2503830.6470012851</c:v>
                </c:pt>
                <c:pt idx="20">
                  <c:v>2502811.8907334418</c:v>
                </c:pt>
                <c:pt idx="21">
                  <c:v>2501666.161604743</c:v>
                </c:pt>
                <c:pt idx="22">
                  <c:v>2500392.578863339</c:v>
                </c:pt>
                <c:pt idx="23">
                  <c:v>2498990.2262920225</c:v>
                </c:pt>
                <c:pt idx="24">
                  <c:v>2497458.1514302846</c:v>
                </c:pt>
                <c:pt idx="25">
                  <c:v>2495795.3647925085</c:v>
                </c:pt>
                <c:pt idx="26">
                  <c:v>2494000.839081876</c:v>
                </c:pt>
                <c:pt idx="27">
                  <c:v>2492073.5083995429</c:v>
                </c:pt>
                <c:pt idx="28">
                  <c:v>2490012.2674486339</c:v>
                </c:pt>
                <c:pt idx="29">
                  <c:v>2487815.9707325953</c:v>
                </c:pt>
                <c:pt idx="30">
                  <c:v>2485483.4317474538</c:v>
                </c:pt>
                <c:pt idx="31">
                  <c:v>2483013.4221675163</c:v>
                </c:pt>
                <c:pt idx="32">
                  <c:v>2480404.6710240245</c:v>
                </c:pt>
                <c:pt idx="33">
                  <c:v>2477655.8638763092</c:v>
                </c:pt>
                <c:pt idx="34">
                  <c:v>2474765.6419749414</c:v>
                </c:pt>
                <c:pt idx="35">
                  <c:v>2471732.6014164197</c:v>
                </c:pt>
                <c:pt idx="36">
                  <c:v>2468555.2922888733</c:v>
                </c:pt>
                <c:pt idx="37">
                  <c:v>2465232.2178083146</c:v>
                </c:pt>
                <c:pt idx="38">
                  <c:v>2461761.8334449152</c:v>
                </c:pt>
                <c:pt idx="39">
                  <c:v>2458142.5460388279</c:v>
                </c:pt>
                <c:pt idx="40">
                  <c:v>2454372.7129050265</c:v>
                </c:pt>
                <c:pt idx="41">
                  <c:v>2450450.6409266558</c:v>
                </c:pt>
                <c:pt idx="42">
                  <c:v>2446374.5856363857</c:v>
                </c:pt>
                <c:pt idx="43">
                  <c:v>2442142.7502852301</c:v>
                </c:pt>
                <c:pt idx="44">
                  <c:v>2437753.2848983244</c:v>
                </c:pt>
                <c:pt idx="45">
                  <c:v>2433204.2853171253</c:v>
                </c:pt>
                <c:pt idx="46">
                  <c:v>2428493.7922274871</c:v>
                </c:pt>
                <c:pt idx="47">
                  <c:v>2423619.790173104</c:v>
                </c:pt>
                <c:pt idx="48">
                  <c:v>2418580.2065537437</c:v>
                </c:pt>
                <c:pt idx="49">
                  <c:v>2413372.9106077584</c:v>
                </c:pt>
                <c:pt idx="50">
                  <c:v>2407995.7123782937</c:v>
                </c:pt>
                <c:pt idx="51">
                  <c:v>2402446.3616626607</c:v>
                </c:pt>
                <c:pt idx="52">
                  <c:v>2396722.5469443058</c:v>
                </c:pt>
                <c:pt idx="53">
                  <c:v>2390821.8943067887</c:v>
                </c:pt>
                <c:pt idx="54">
                  <c:v>2384741.9663292519</c:v>
                </c:pt>
                <c:pt idx="55">
                  <c:v>2378480.2609627512</c:v>
                </c:pt>
                <c:pt idx="56">
                  <c:v>2372034.2103868928</c:v>
                </c:pt>
                <c:pt idx="57">
                  <c:v>2365401.1798461969</c:v>
                </c:pt>
                <c:pt idx="58">
                  <c:v>2358578.466465577</c:v>
                </c:pt>
                <c:pt idx="59">
                  <c:v>2351563.2980443537</c:v>
                </c:pt>
                <c:pt idx="60">
                  <c:v>2344352.8318281937</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00-6DBE-4F1E-BF05-60C62B579D99}"/>
            </c:ext>
          </c:extLst>
        </c:ser>
        <c:ser>
          <c:idx val="1"/>
          <c:order val="1"/>
          <c:tx>
            <c:strRef>
              <c:f>_Engine!$D$14</c:f>
              <c:strCache>
                <c:ptCount val="1"/>
                <c:pt idx="0">
                  <c:v>Your plan: age 95</c:v>
                </c:pt>
              </c:strCache>
            </c:strRef>
          </c:tx>
          <c:spPr>
            <a:ln>
              <a:noFill/>
              <a:prstDash val="solid"/>
            </a:ln>
          </c:spPr>
          <c:marker>
            <c:symbol val="diamond"/>
            <c:size val="11"/>
            <c:spPr>
              <a:solidFill>
                <a:srgbClr val="146540"/>
              </a:solidFill>
              <a:ln>
                <a:solidFill>
                  <a:srgbClr val="146540"/>
                </a:solidFill>
                <a:prstDash val="solid"/>
              </a:ln>
            </c:spPr>
          </c:marker>
          <c:xVal>
            <c:numRef>
              <c:f>_Engine!$B$14</c:f>
              <c:numCache>
                <c:formatCode>General</c:formatCode>
                <c:ptCount val="1"/>
                <c:pt idx="0">
                  <c:v>95</c:v>
                </c:pt>
              </c:numCache>
            </c:numRef>
          </c:xVal>
          <c:yVal>
            <c:numRef>
              <c:f>_Engine!$C$14</c:f>
              <c:numCache>
                <c:formatCode>General</c:formatCode>
                <c:ptCount val="1"/>
                <c:pt idx="0">
                  <c:v>2433204.2853171253</c:v>
                </c:pt>
              </c:numCache>
            </c:numRef>
          </c:yVal>
          <c:smooth val="1"/>
          <c:extLst>
            <c:ext xmlns:c16="http://schemas.microsoft.com/office/drawing/2014/chart" uri="{C3380CC4-5D6E-409C-BE32-E72D297353CC}">
              <c16:uniqueId val="{00000001-6DBE-4F1E-BF05-60C62B579D99}"/>
            </c:ext>
          </c:extLst>
        </c:ser>
        <c:ser>
          <c:idx val="2"/>
          <c:order val="2"/>
          <c:tx>
            <c:strRef>
              <c:f>_Engine!$D$15</c:f>
              <c:strCache>
                <c:ptCount val="1"/>
                <c:pt idx="0">
                  <c:v>Runs out: not by age 125</c:v>
                </c:pt>
              </c:strCache>
            </c:strRef>
          </c:tx>
          <c:spPr>
            <a:ln>
              <a:noFill/>
              <a:prstDash val="solid"/>
            </a:ln>
          </c:spPr>
          <c:marker>
            <c:symbol val="circle"/>
            <c:size val="10"/>
            <c:spPr>
              <a:solidFill>
                <a:srgbClr val="B26A00"/>
              </a:solidFill>
              <a:ln>
                <a:solidFill>
                  <a:srgbClr val="B26A00"/>
                </a:solidFill>
                <a:prstDash val="solid"/>
              </a:ln>
            </c:spPr>
          </c:marker>
          <c:xVal>
            <c:numRef>
              <c:f>_Engine!$B$15</c:f>
              <c:numCache>
                <c:formatCode>General</c:formatCode>
                <c:ptCount val="1"/>
                <c:pt idx="0">
                  <c:v>#N/A</c:v>
                </c:pt>
              </c:numCache>
            </c:numRef>
          </c:xVal>
          <c:yVal>
            <c:numRef>
              <c:f>_Engine!$C$15</c:f>
              <c:numCache>
                <c:formatCode>General</c:formatCode>
                <c:ptCount val="1"/>
                <c:pt idx="0">
                  <c:v>#N/A</c:v>
                </c:pt>
              </c:numCache>
            </c:numRef>
          </c:yVal>
          <c:smooth val="1"/>
          <c:extLst>
            <c:ext xmlns:c16="http://schemas.microsoft.com/office/drawing/2014/chart" uri="{C3380CC4-5D6E-409C-BE32-E72D297353CC}">
              <c16:uniqueId val="{00000002-6DBE-4F1E-BF05-60C62B579D99}"/>
            </c:ext>
          </c:extLst>
        </c:ser>
        <c:dLbls>
          <c:showLegendKey val="0"/>
          <c:showVal val="0"/>
          <c:showCatName val="0"/>
          <c:showSerName val="0"/>
          <c:showPercent val="0"/>
          <c:showBubbleSize val="0"/>
        </c:dLbls>
        <c:axId val="10"/>
        <c:axId val="20"/>
      </c:scatterChart>
      <c:valAx>
        <c:axId val="10"/>
        <c:scaling>
          <c:orientation val="minMax"/>
          <c:max val="110"/>
          <c:min val="10"/>
        </c:scaling>
        <c:delete val="0"/>
        <c:axPos val="b"/>
        <c:title>
          <c:tx>
            <c:rich>
              <a:bodyPr/>
              <a:lstStyle/>
              <a:p>
                <a:pPr>
                  <a:defRPr/>
                </a:pPr>
                <a:r>
                  <a:rPr lang="en-US"/>
                  <a:t>Your age</a:t>
                </a:r>
              </a:p>
            </c:rich>
          </c:tx>
          <c:overlay val="0"/>
        </c:title>
        <c:numFmt formatCode="0" sourceLinked="0"/>
        <c:majorTickMark val="none"/>
        <c:minorTickMark val="none"/>
        <c:tickLblPos val="low"/>
        <c:crossAx val="20"/>
        <c:crosses val="autoZero"/>
        <c:crossBetween val="midCat"/>
        <c:majorUnit val="10"/>
      </c:valAx>
      <c:valAx>
        <c:axId val="20"/>
        <c:scaling>
          <c:orientation val="minMax"/>
          <c:min val="0"/>
        </c:scaling>
        <c:delete val="0"/>
        <c:axPos val="l"/>
        <c:majorGridlines>
          <c:spPr>
            <a:ln>
              <a:solidFill>
                <a:srgbClr val="D6E1EA"/>
              </a:solidFill>
              <a:prstDash val="solid"/>
            </a:ln>
          </c:spPr>
        </c:majorGridlines>
        <c:title>
          <c:tx>
            <c:rich>
              <a:bodyPr/>
              <a:lstStyle/>
              <a:p>
                <a:pPr>
                  <a:defRPr/>
                </a:pPr>
                <a:r>
                  <a:rPr lang="en-US"/>
                  <a:t>Your savings left, in today's prices</a:t>
                </a:r>
              </a:p>
            </c:rich>
          </c:tx>
          <c:overlay val="0"/>
        </c:title>
        <c:numFmt formatCode="#,##0" sourceLinked="0"/>
        <c:majorTickMark val="none"/>
        <c:minorTickMark val="none"/>
        <c:tickLblPos val="low"/>
        <c:crossAx val="10"/>
        <c:crosses val="autoZero"/>
        <c:crossBetween val="midCat"/>
      </c:valAx>
    </c:plotArea>
    <c:legend>
      <c:legendPos val="r"/>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36</xdr:row>
      <xdr:rowOff>0</xdr:rowOff>
    </xdr:from>
    <xdr:ext cx="8640000" cy="39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needtheseapps.com/apps/financial/fire-calculator/" TargetMode="External"/><Relationship Id="rId1" Type="http://schemas.openxmlformats.org/officeDocument/2006/relationships/hyperlink" Target="https://needtheseapps.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needtheseapps.com/apps/financial/fire-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0"/>
  <sheetViews>
    <sheetView showGridLines="0" tabSelected="1" workbookViewId="0">
      <pane ySplit="6" topLeftCell="A7" activePane="bottomLeft" state="frozen"/>
      <selection pane="bottomLeft"/>
    </sheetView>
  </sheetViews>
  <sheetFormatPr defaultRowHeight="15" x14ac:dyDescent="0.25"/>
  <cols>
    <col min="1" max="1" width="2.140625" customWidth="1"/>
    <col min="2" max="2" width="46" customWidth="1"/>
    <col min="3" max="3" width="19" customWidth="1"/>
    <col min="4" max="4" width="1.5703125" customWidth="1"/>
    <col min="5" max="5" width="21" customWidth="1"/>
    <col min="6" max="6" width="1.5703125" customWidth="1"/>
    <col min="7" max="7" width="21" customWidth="1"/>
    <col min="8" max="8" width="2.140625" customWidth="1"/>
  </cols>
  <sheetData>
    <row r="1" spans="1:8" x14ac:dyDescent="0.25">
      <c r="A1" s="1"/>
      <c r="B1" s="1"/>
      <c r="C1" s="1"/>
      <c r="D1" s="1"/>
      <c r="E1" s="1"/>
      <c r="F1" s="1"/>
      <c r="G1" s="1"/>
      <c r="H1" s="1"/>
    </row>
    <row r="2" spans="1:8" ht="18" customHeight="1" x14ac:dyDescent="0.25">
      <c r="A2" s="1"/>
      <c r="B2" s="36" t="s">
        <v>0</v>
      </c>
      <c r="C2" s="29"/>
      <c r="D2" s="29"/>
      <c r="E2" s="1"/>
      <c r="F2" s="1"/>
      <c r="G2" s="1"/>
      <c r="H2" s="1"/>
    </row>
    <row r="3" spans="1:8" ht="33.950000000000003" customHeight="1" x14ac:dyDescent="0.25">
      <c r="A3" s="1"/>
      <c r="B3" s="28" t="s">
        <v>1</v>
      </c>
      <c r="C3" s="29"/>
      <c r="D3" s="29"/>
      <c r="E3" s="29"/>
      <c r="F3" s="29"/>
      <c r="G3" s="29"/>
      <c r="H3" s="1"/>
    </row>
    <row r="4" spans="1:8" ht="33.950000000000003" customHeight="1" x14ac:dyDescent="0.25">
      <c r="A4" s="1"/>
      <c r="B4" s="37" t="s">
        <v>2</v>
      </c>
      <c r="C4" s="29"/>
      <c r="D4" s="29"/>
      <c r="E4" s="29"/>
      <c r="F4" s="29"/>
      <c r="G4" s="29"/>
      <c r="H4" s="1"/>
    </row>
    <row r="5" spans="1:8" ht="20.100000000000001" customHeight="1" x14ac:dyDescent="0.25">
      <c r="A5" s="1"/>
      <c r="B5" s="34" t="s">
        <v>3</v>
      </c>
      <c r="C5" s="29"/>
      <c r="D5" s="29"/>
      <c r="E5" s="29"/>
      <c r="F5" s="29"/>
      <c r="G5" s="29"/>
      <c r="H5" s="1"/>
    </row>
    <row r="6" spans="1:8" x14ac:dyDescent="0.25">
      <c r="A6" s="1"/>
      <c r="B6" s="1"/>
      <c r="C6" s="1"/>
      <c r="D6" s="1"/>
      <c r="E6" s="1"/>
      <c r="F6" s="1"/>
      <c r="G6" s="1"/>
      <c r="H6" s="1"/>
    </row>
    <row r="7" spans="1:8" ht="26.1" customHeight="1" x14ac:dyDescent="0.25">
      <c r="A7" s="1"/>
      <c r="B7" s="35" t="s">
        <v>4</v>
      </c>
      <c r="C7" s="29"/>
      <c r="D7" s="29"/>
      <c r="E7" s="29"/>
      <c r="F7" s="29"/>
      <c r="G7" s="29"/>
      <c r="H7" s="1"/>
    </row>
    <row r="8" spans="1:8" ht="21.95" customHeight="1" x14ac:dyDescent="0.25">
      <c r="A8" s="1"/>
      <c r="B8" s="2" t="s">
        <v>5</v>
      </c>
      <c r="C8" s="3" t="s">
        <v>6</v>
      </c>
      <c r="D8" s="1"/>
      <c r="E8" s="1"/>
      <c r="F8" s="1"/>
      <c r="G8" s="1"/>
      <c r="H8" s="1"/>
    </row>
    <row r="9" spans="1:8" ht="21.95" customHeight="1" x14ac:dyDescent="0.25">
      <c r="A9" s="1"/>
      <c r="B9" s="2" t="s">
        <v>7</v>
      </c>
      <c r="C9" s="4">
        <v>2500000</v>
      </c>
      <c r="D9" s="1"/>
      <c r="E9" s="1"/>
      <c r="F9" s="1"/>
      <c r="G9" s="1"/>
      <c r="H9" s="1"/>
    </row>
    <row r="10" spans="1:8" ht="33.950000000000003" customHeight="1" x14ac:dyDescent="0.25">
      <c r="A10" s="1"/>
      <c r="B10" s="2" t="s">
        <v>8</v>
      </c>
      <c r="C10" s="4">
        <v>4000</v>
      </c>
      <c r="D10" s="1"/>
      <c r="E10" s="1"/>
      <c r="F10" s="1"/>
      <c r="G10" s="1"/>
      <c r="H10" s="1"/>
    </row>
    <row r="11" spans="1:8" ht="21.95" customHeight="1" x14ac:dyDescent="0.25">
      <c r="A11" s="1"/>
      <c r="B11" s="2" t="s">
        <v>9</v>
      </c>
      <c r="C11" s="5">
        <v>50</v>
      </c>
      <c r="D11" s="1"/>
      <c r="E11" s="1"/>
      <c r="F11" s="1"/>
      <c r="G11" s="1"/>
      <c r="H11" s="1"/>
    </row>
    <row r="12" spans="1:8" ht="21.95" customHeight="1" x14ac:dyDescent="0.25">
      <c r="A12" s="1"/>
      <c r="B12" s="2" t="s">
        <v>10</v>
      </c>
      <c r="C12" s="5">
        <v>95</v>
      </c>
      <c r="D12" s="1"/>
      <c r="E12" s="1"/>
      <c r="F12" s="1"/>
      <c r="G12" s="1"/>
      <c r="H12" s="1"/>
    </row>
    <row r="13" spans="1:8" ht="21.95" customHeight="1" x14ac:dyDescent="0.25">
      <c r="A13" s="1"/>
      <c r="B13" s="2" t="s">
        <v>11</v>
      </c>
      <c r="C13" s="6">
        <v>5</v>
      </c>
      <c r="D13" s="1"/>
      <c r="E13" s="1"/>
      <c r="F13" s="1"/>
      <c r="G13" s="1"/>
      <c r="H13" s="1"/>
    </row>
    <row r="14" spans="1:8" ht="21.95" customHeight="1" x14ac:dyDescent="0.25">
      <c r="A14" s="1"/>
      <c r="B14" s="2" t="s">
        <v>12</v>
      </c>
      <c r="C14" s="6">
        <v>2.95</v>
      </c>
      <c r="D14" s="1"/>
      <c r="E14" s="1"/>
      <c r="F14" s="1"/>
      <c r="G14" s="1"/>
      <c r="H14" s="1"/>
    </row>
    <row r="15" spans="1:8" ht="21.95" customHeight="1" x14ac:dyDescent="0.25">
      <c r="A15" s="1"/>
      <c r="B15" s="2" t="s">
        <v>13</v>
      </c>
      <c r="C15" s="6">
        <v>15</v>
      </c>
      <c r="D15" s="1"/>
      <c r="E15" s="1"/>
      <c r="F15" s="1"/>
      <c r="G15" s="1"/>
      <c r="H15" s="1"/>
    </row>
    <row r="16" spans="1:8" ht="20.100000000000001" customHeight="1" x14ac:dyDescent="0.25">
      <c r="A16" s="1"/>
      <c r="B16" s="30" t="str">
        <f>"Edit the eight blue cells. Everything else calculates automatically. Amounts are shown in "&amp;$C$8&amp;", in today's money."</f>
        <v>Edit the eight blue cells. Everything else calculates automatically. Amounts are shown in $, in today's money.</v>
      </c>
      <c r="C16" s="29"/>
      <c r="D16" s="29"/>
      <c r="E16" s="29"/>
      <c r="F16" s="29"/>
      <c r="G16" s="29"/>
      <c r="H16" s="1"/>
    </row>
    <row r="17" spans="1:8" x14ac:dyDescent="0.25">
      <c r="A17" s="1"/>
      <c r="B17" s="1"/>
      <c r="C17" s="1"/>
      <c r="D17" s="1"/>
      <c r="E17" s="1"/>
      <c r="F17" s="1"/>
      <c r="G17" s="1"/>
      <c r="H17" s="1"/>
    </row>
    <row r="18" spans="1:8" ht="26.1" customHeight="1" x14ac:dyDescent="0.25">
      <c r="A18" s="1"/>
      <c r="B18" s="35" t="s">
        <v>14</v>
      </c>
      <c r="C18" s="29"/>
      <c r="D18" s="29"/>
      <c r="E18" s="29"/>
      <c r="F18" s="29"/>
      <c r="G18" s="29"/>
      <c r="H18" s="1"/>
    </row>
    <row r="19" spans="1:8" ht="32.1" customHeight="1" x14ac:dyDescent="0.25">
      <c r="A19" s="1"/>
      <c r="B19" s="31" t="str">
        <f>IF(_Engine!$B$8&gt;=_Engine!$B$7,"Yes, you can stop working now","Not yet")</f>
        <v>Yes, you can stop working now</v>
      </c>
      <c r="C19" s="29"/>
      <c r="D19" s="29"/>
      <c r="E19" s="29"/>
      <c r="F19" s="29"/>
      <c r="G19" s="29"/>
      <c r="H19" s="1"/>
    </row>
    <row r="20" spans="1:8" ht="36" customHeight="1" x14ac:dyDescent="0.25">
      <c r="A20" s="1"/>
      <c r="B20" s="32" t="str">
        <f>"You have "&amp;$C$8&amp;TEXT(_Engine!$B$8,"#,##0")&amp;". To take out "&amp;$C$8&amp;TEXT($C$10,"#,##0")&amp;" a month for "&amp;_Engine!$B$13&amp;" years, until age "&amp;$C$12&amp;", you need about "&amp;$C$8&amp;TEXT(_Engine!$B$7,"#,##0")&amp;IF(_Engine!$B$8&gt;=_Engine!$B$7,".",": "&amp;$C$8&amp;TEXT(_Engine!$B$7-_Engine!$B$8,"#,##0")&amp;" more.")</f>
        <v>You have $2,500,000. To take out $4,000 a month for 45 years, until age 95, you need about $1,498,050.</v>
      </c>
      <c r="C20" s="29"/>
      <c r="D20" s="29"/>
      <c r="E20" s="29"/>
      <c r="F20" s="29"/>
      <c r="G20" s="29"/>
      <c r="H20" s="1"/>
    </row>
    <row r="21" spans="1:8" ht="21.95" customHeight="1" x14ac:dyDescent="0.25">
      <c r="A21" s="1"/>
      <c r="B21" s="38" t="str">
        <f>IF(_Engine!$B$8&gt;=_Engine!$B$7,IF(_Engine!$B$13&lt;=0,"",$C$8&amp;TEXT(_Engine!$B$11,"#,##0")&amp;" left at age "&amp;$C$12&amp;", in today's prices."),IF(_Engine!$B$10="","","At this pace your money runs out at about age "&amp;TEXT(_Engine!$B$10,"0.0")&amp;"."))</f>
        <v>$2,433,204 left at age 95, in today's prices.</v>
      </c>
      <c r="C21" s="29"/>
      <c r="D21" s="29"/>
      <c r="E21" s="29"/>
      <c r="F21" s="29"/>
      <c r="G21" s="29"/>
      <c r="H21" s="1"/>
    </row>
    <row r="22" spans="1:8" x14ac:dyDescent="0.25">
      <c r="A22" s="1"/>
      <c r="B22" s="1"/>
      <c r="C22" s="1"/>
      <c r="D22" s="1"/>
      <c r="E22" s="1"/>
      <c r="F22" s="1"/>
      <c r="G22" s="1"/>
      <c r="H22" s="1"/>
    </row>
    <row r="23" spans="1:8" ht="20.100000000000001" customHeight="1" x14ac:dyDescent="0.25">
      <c r="A23" s="1"/>
      <c r="B23" s="1"/>
      <c r="C23" s="7" t="s">
        <v>15</v>
      </c>
      <c r="D23" s="1"/>
      <c r="E23" s="7" t="s">
        <v>16</v>
      </c>
      <c r="F23" s="1"/>
      <c r="G23" s="7" t="str">
        <f>IF(_Engine!$B$8&gt;=_Engine!$B$7,"More than you need","Still missing")</f>
        <v>More than you need</v>
      </c>
      <c r="H23" s="1"/>
    </row>
    <row r="24" spans="1:8" ht="24" customHeight="1" x14ac:dyDescent="0.25">
      <c r="A24" s="1"/>
      <c r="B24" s="1"/>
      <c r="C24" s="8">
        <f>_Engine!$B$8</f>
        <v>2500000</v>
      </c>
      <c r="D24" s="1"/>
      <c r="E24" s="8">
        <f>_Engine!$B$7</f>
        <v>1498050.3279752301</v>
      </c>
      <c r="F24" s="1"/>
      <c r="G24" s="8">
        <f>ABS(_Engine!$B$8-_Engine!$B$7)</f>
        <v>1001949.6720247699</v>
      </c>
      <c r="H24" s="1"/>
    </row>
    <row r="25" spans="1:8" ht="30" customHeight="1" x14ac:dyDescent="0.25">
      <c r="A25" s="1"/>
      <c r="B25" s="1"/>
      <c r="C25" s="9" t="str">
        <f>$C$8&amp;" today"</f>
        <v>$ today</v>
      </c>
      <c r="D25" s="1"/>
      <c r="E25" s="9" t="str">
        <f>"to stop at "&amp;$C$11&amp;" and last until "&amp;$C$12</f>
        <v>to stop at 50 and last until 95</v>
      </c>
      <c r="F25" s="1"/>
      <c r="G25" s="10" t="str">
        <f>$C$8&amp;" in today's prices"</f>
        <v>$ in today's prices</v>
      </c>
      <c r="H25" s="1"/>
    </row>
    <row r="26" spans="1:8" x14ac:dyDescent="0.25">
      <c r="A26" s="1"/>
      <c r="B26" s="1"/>
      <c r="C26" s="1"/>
      <c r="D26" s="1"/>
      <c r="E26" s="1"/>
      <c r="F26" s="1"/>
      <c r="G26" s="1"/>
      <c r="H26" s="1"/>
    </row>
    <row r="27" spans="1:8" ht="26.1" customHeight="1" x14ac:dyDescent="0.25">
      <c r="A27" s="1"/>
      <c r="B27" s="35" t="s">
        <v>17</v>
      </c>
      <c r="C27" s="29"/>
      <c r="D27" s="29"/>
      <c r="E27" s="29"/>
      <c r="F27" s="29"/>
      <c r="G27" s="29"/>
      <c r="H27" s="1"/>
    </row>
    <row r="28" spans="1:8" ht="21" customHeight="1" x14ac:dyDescent="0.25">
      <c r="A28" s="1"/>
      <c r="B28" s="11" t="s">
        <v>18</v>
      </c>
      <c r="C28" s="12">
        <f>_Engine!$B$13</f>
        <v>45</v>
      </c>
      <c r="D28" s="1"/>
      <c r="E28" s="1"/>
      <c r="F28" s="1"/>
      <c r="G28" s="1"/>
      <c r="H28" s="1"/>
    </row>
    <row r="29" spans="1:8" ht="21" customHeight="1" x14ac:dyDescent="0.25">
      <c r="A29" s="1"/>
      <c r="B29" s="11" t="s">
        <v>19</v>
      </c>
      <c r="C29" s="13">
        <f>$C$10</f>
        <v>4000</v>
      </c>
      <c r="D29" s="1"/>
      <c r="E29" s="1"/>
      <c r="F29" s="1"/>
      <c r="G29" s="1"/>
      <c r="H29" s="1"/>
    </row>
    <row r="30" spans="1:8" ht="21" customHeight="1" x14ac:dyDescent="0.25">
      <c r="A30" s="1"/>
      <c r="B30" s="11" t="s">
        <v>20</v>
      </c>
      <c r="C30" s="14">
        <f>_Engine!$B$12</f>
        <v>4216.3234222303126</v>
      </c>
      <c r="D30" s="1"/>
      <c r="E30" s="1"/>
      <c r="F30" s="1"/>
      <c r="G30" s="1"/>
      <c r="H30" s="1"/>
    </row>
    <row r="31" spans="1:8" ht="21" customHeight="1" x14ac:dyDescent="0.25">
      <c r="A31" s="1"/>
      <c r="B31" s="11" t="s">
        <v>21</v>
      </c>
      <c r="C31" s="13">
        <f>_Engine!$B$12-$C$10</f>
        <v>216.32342223031264</v>
      </c>
      <c r="D31" s="1"/>
      <c r="E31" s="1"/>
      <c r="F31" s="1"/>
      <c r="G31" s="1"/>
      <c r="H31" s="1"/>
    </row>
    <row r="32" spans="1:8" ht="21" customHeight="1" x14ac:dyDescent="0.25">
      <c r="A32" s="1"/>
      <c r="B32" s="11" t="s">
        <v>22</v>
      </c>
      <c r="C32" s="15">
        <f>_Engine!$B$2</f>
        <v>1.9912578921806645E-2</v>
      </c>
      <c r="D32" s="1"/>
      <c r="E32" s="1"/>
      <c r="F32" s="1"/>
      <c r="G32" s="1"/>
      <c r="H32" s="1"/>
    </row>
    <row r="33" spans="1:8" x14ac:dyDescent="0.25">
      <c r="A33" s="1"/>
      <c r="B33" s="1"/>
      <c r="C33" s="1"/>
      <c r="D33" s="1"/>
      <c r="E33" s="1"/>
      <c r="F33" s="1"/>
      <c r="G33" s="1"/>
      <c r="H33" s="1"/>
    </row>
    <row r="34" spans="1:8" ht="30" customHeight="1" x14ac:dyDescent="0.25">
      <c r="A34" s="1"/>
      <c r="B34" s="33" t="s">
        <v>23</v>
      </c>
      <c r="C34" s="29"/>
      <c r="D34" s="29"/>
      <c r="E34" s="29"/>
      <c r="F34" s="29"/>
      <c r="G34" s="29"/>
      <c r="H34" s="1"/>
    </row>
    <row r="35" spans="1:8" ht="30" customHeight="1" x14ac:dyDescent="0.25">
      <c r="A35" s="1"/>
      <c r="B35" s="29"/>
      <c r="C35" s="29"/>
      <c r="D35" s="29"/>
      <c r="E35" s="29"/>
      <c r="F35" s="29"/>
      <c r="G35" s="29"/>
      <c r="H35" s="1"/>
    </row>
    <row r="36" spans="1:8" x14ac:dyDescent="0.25">
      <c r="A36" s="1"/>
      <c r="B36" s="1"/>
      <c r="C36" s="1"/>
      <c r="D36" s="1"/>
      <c r="E36" s="1"/>
      <c r="F36" s="1"/>
      <c r="G36" s="1"/>
      <c r="H36" s="1"/>
    </row>
    <row r="37" spans="1:8" x14ac:dyDescent="0.25">
      <c r="A37" s="1"/>
      <c r="B37" s="1"/>
      <c r="C37" s="1"/>
      <c r="D37" s="1"/>
      <c r="E37" s="1"/>
      <c r="F37" s="1"/>
      <c r="G37" s="1"/>
      <c r="H37" s="1"/>
    </row>
    <row r="38" spans="1:8" x14ac:dyDescent="0.25">
      <c r="A38" s="1"/>
      <c r="B38" s="1"/>
      <c r="C38" s="1"/>
      <c r="D38" s="1"/>
      <c r="E38" s="1"/>
      <c r="F38" s="1"/>
      <c r="G38" s="1"/>
      <c r="H38" s="1"/>
    </row>
    <row r="39" spans="1:8" x14ac:dyDescent="0.25">
      <c r="A39" s="1"/>
      <c r="B39" s="1"/>
      <c r="C39" s="1"/>
      <c r="D39" s="1"/>
      <c r="E39" s="1"/>
      <c r="F39" s="1"/>
      <c r="G39" s="1"/>
      <c r="H39" s="1"/>
    </row>
    <row r="40" spans="1:8" x14ac:dyDescent="0.25">
      <c r="A40" s="1"/>
      <c r="B40" s="1"/>
      <c r="C40" s="1"/>
      <c r="D40" s="1"/>
      <c r="E40" s="1"/>
      <c r="F40" s="1"/>
      <c r="G40" s="1"/>
      <c r="H40" s="1"/>
    </row>
    <row r="41" spans="1:8" x14ac:dyDescent="0.25">
      <c r="A41" s="1"/>
      <c r="B41" s="1"/>
      <c r="C41" s="1"/>
      <c r="D41" s="1"/>
      <c r="E41" s="1"/>
      <c r="F41" s="1"/>
      <c r="G41" s="1"/>
      <c r="H41" s="1"/>
    </row>
    <row r="42" spans="1:8" x14ac:dyDescent="0.25">
      <c r="A42" s="1"/>
      <c r="B42" s="1"/>
      <c r="C42" s="1"/>
      <c r="D42" s="1"/>
      <c r="E42" s="1"/>
      <c r="F42" s="1"/>
      <c r="G42" s="1"/>
      <c r="H42" s="1"/>
    </row>
    <row r="43" spans="1:8" x14ac:dyDescent="0.25">
      <c r="A43" s="1"/>
      <c r="B43" s="1"/>
      <c r="C43" s="1"/>
      <c r="D43" s="1"/>
      <c r="E43" s="1"/>
      <c r="F43" s="1"/>
      <c r="G43" s="1"/>
      <c r="H43" s="1"/>
    </row>
    <row r="44" spans="1:8" x14ac:dyDescent="0.25">
      <c r="A44" s="1"/>
      <c r="B44" s="1"/>
      <c r="C44" s="1"/>
      <c r="D44" s="1"/>
      <c r="E44" s="1"/>
      <c r="F44" s="1"/>
      <c r="G44" s="1"/>
      <c r="H44" s="1"/>
    </row>
    <row r="45" spans="1:8" x14ac:dyDescent="0.25">
      <c r="A45" s="1"/>
      <c r="B45" s="1"/>
      <c r="C45" s="1"/>
      <c r="D45" s="1"/>
      <c r="E45" s="1"/>
      <c r="F45" s="1"/>
      <c r="G45" s="1"/>
      <c r="H45" s="1"/>
    </row>
    <row r="46" spans="1:8" x14ac:dyDescent="0.25">
      <c r="A46" s="1"/>
      <c r="B46" s="1"/>
      <c r="C46" s="1"/>
      <c r="D46" s="1"/>
      <c r="E46" s="1"/>
      <c r="F46" s="1"/>
      <c r="G46" s="1"/>
      <c r="H46" s="1"/>
    </row>
    <row r="47" spans="1:8" x14ac:dyDescent="0.25">
      <c r="A47" s="1"/>
      <c r="B47" s="1"/>
      <c r="C47" s="1"/>
      <c r="D47" s="1"/>
      <c r="E47" s="1"/>
      <c r="F47" s="1"/>
      <c r="G47" s="1"/>
      <c r="H47" s="1"/>
    </row>
    <row r="48" spans="1:8" x14ac:dyDescent="0.25">
      <c r="A48" s="1"/>
      <c r="B48" s="1"/>
      <c r="C48" s="1"/>
      <c r="D48" s="1"/>
      <c r="E48" s="1"/>
      <c r="F48" s="1"/>
      <c r="G48" s="1"/>
      <c r="H48" s="1"/>
    </row>
    <row r="49" spans="1:8" x14ac:dyDescent="0.25">
      <c r="A49" s="1"/>
      <c r="B49" s="1"/>
      <c r="C49" s="1"/>
      <c r="D49" s="1"/>
      <c r="E49" s="1"/>
      <c r="F49" s="1"/>
      <c r="G49" s="1"/>
      <c r="H49" s="1"/>
    </row>
    <row r="50" spans="1:8" x14ac:dyDescent="0.25">
      <c r="A50" s="1"/>
      <c r="B50" s="1"/>
      <c r="C50" s="1"/>
      <c r="D50" s="1"/>
      <c r="E50" s="1"/>
      <c r="F50" s="1"/>
      <c r="G50" s="1"/>
      <c r="H50" s="1"/>
    </row>
    <row r="51" spans="1:8" x14ac:dyDescent="0.25">
      <c r="A51" s="1"/>
      <c r="B51" s="1"/>
      <c r="C51" s="1"/>
      <c r="D51" s="1"/>
      <c r="E51" s="1"/>
      <c r="F51" s="1"/>
      <c r="G51" s="1"/>
      <c r="H51" s="1"/>
    </row>
    <row r="52" spans="1:8" x14ac:dyDescent="0.25">
      <c r="A52" s="1"/>
      <c r="B52" s="1"/>
      <c r="C52" s="1"/>
      <c r="D52" s="1"/>
      <c r="E52" s="1"/>
      <c r="F52" s="1"/>
      <c r="G52" s="1"/>
      <c r="H52" s="1"/>
    </row>
    <row r="53" spans="1:8" x14ac:dyDescent="0.25">
      <c r="A53" s="1"/>
      <c r="B53" s="1"/>
      <c r="C53" s="1"/>
      <c r="D53" s="1"/>
      <c r="E53" s="1"/>
      <c r="F53" s="1"/>
      <c r="G53" s="1"/>
      <c r="H53" s="1"/>
    </row>
    <row r="54" spans="1:8" x14ac:dyDescent="0.25">
      <c r="A54" s="1"/>
      <c r="B54" s="1"/>
      <c r="C54" s="1"/>
      <c r="D54" s="1"/>
      <c r="E54" s="1"/>
      <c r="F54" s="1"/>
      <c r="G54" s="1"/>
      <c r="H54" s="1"/>
    </row>
    <row r="55" spans="1:8" x14ac:dyDescent="0.25">
      <c r="A55" s="1"/>
      <c r="B55" s="1"/>
      <c r="C55" s="1"/>
      <c r="D55" s="1"/>
      <c r="E55" s="1"/>
      <c r="F55" s="1"/>
      <c r="G55" s="1"/>
      <c r="H55" s="1"/>
    </row>
    <row r="56" spans="1:8" x14ac:dyDescent="0.25">
      <c r="A56" s="1"/>
      <c r="B56" s="1"/>
      <c r="C56" s="1"/>
      <c r="D56" s="1"/>
      <c r="E56" s="1"/>
      <c r="F56" s="1"/>
      <c r="G56" s="1"/>
      <c r="H56" s="1"/>
    </row>
    <row r="57" spans="1:8" x14ac:dyDescent="0.25">
      <c r="A57" s="1"/>
      <c r="B57" s="1"/>
      <c r="C57" s="1"/>
      <c r="D57" s="1"/>
      <c r="E57" s="1"/>
      <c r="F57" s="1"/>
      <c r="G57" s="1"/>
      <c r="H57" s="1"/>
    </row>
    <row r="58" spans="1:8" x14ac:dyDescent="0.25">
      <c r="A58" s="1"/>
      <c r="B58" s="1"/>
      <c r="C58" s="1"/>
      <c r="D58" s="1"/>
      <c r="E58" s="1"/>
      <c r="F58" s="1"/>
      <c r="G58" s="1"/>
      <c r="H58" s="1"/>
    </row>
    <row r="59" spans="1:8" x14ac:dyDescent="0.25">
      <c r="A59" s="1"/>
      <c r="B59" s="1"/>
      <c r="C59" s="1"/>
      <c r="D59" s="1"/>
      <c r="E59" s="1"/>
      <c r="F59" s="1"/>
      <c r="G59" s="1"/>
      <c r="H59" s="1"/>
    </row>
    <row r="60" spans="1:8" x14ac:dyDescent="0.25">
      <c r="A60" s="1"/>
      <c r="B60" s="1"/>
      <c r="C60" s="1"/>
      <c r="D60" s="1"/>
      <c r="E60" s="1"/>
      <c r="F60" s="1"/>
      <c r="G60" s="1"/>
      <c r="H60" s="1"/>
    </row>
  </sheetData>
  <sheetProtection sheet="1" formatCells="0"/>
  <mergeCells count="12">
    <mergeCell ref="B2:D2"/>
    <mergeCell ref="B4:G4"/>
    <mergeCell ref="B18:G18"/>
    <mergeCell ref="B21:G21"/>
    <mergeCell ref="B7:G7"/>
    <mergeCell ref="B3:G3"/>
    <mergeCell ref="B16:G16"/>
    <mergeCell ref="B19:G19"/>
    <mergeCell ref="B20:G20"/>
    <mergeCell ref="B34:G35"/>
    <mergeCell ref="B5:G5"/>
    <mergeCell ref="B27:G27"/>
  </mergeCells>
  <hyperlinks>
    <hyperlink ref="B2" r:id="rId1" xr:uid="{00000000-0004-0000-0000-000000000000}"/>
    <hyperlink ref="B5" r:id="rId2" xr:uid="{00000000-0004-0000-0000-000001000000}"/>
  </hyperlinks>
  <pageMargins left="0.75" right="0.75" top="1" bottom="1" header="0.5" footer="0.5"/>
  <headerFooter>
    <oddFooter>&amp;Lneedtheseapps.com&amp;CFIRE Calculator&amp;RPage &amp;P of &amp;N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8"/>
  <sheetViews>
    <sheetView showGridLines="0" workbookViewId="0">
      <pane ySplit="3" topLeftCell="A4" activePane="bottomLeft" state="frozen"/>
      <selection pane="bottomLeft"/>
    </sheetView>
  </sheetViews>
  <sheetFormatPr defaultRowHeight="15" x14ac:dyDescent="0.25"/>
  <cols>
    <col min="1" max="1" width="10" customWidth="1"/>
    <col min="2" max="6" width="20" customWidth="1"/>
  </cols>
  <sheetData>
    <row r="1" spans="1:6" ht="30" customHeight="1" x14ac:dyDescent="0.25">
      <c r="A1" s="40" t="s">
        <v>24</v>
      </c>
      <c r="B1" s="29"/>
      <c r="C1" s="29"/>
      <c r="D1" s="29"/>
      <c r="E1" s="29"/>
      <c r="F1" s="29"/>
    </row>
    <row r="2" spans="1:6" ht="30" customHeight="1" x14ac:dyDescent="0.25">
      <c r="A2" s="39" t="str">
        <f>"Every figure comes from the monthly working on the hidden _Engine sheet, added up by year, in today's money. Nothing here needs editing. Amounts are shown in "&amp;Calculator!$C$8&amp;"."</f>
        <v>Every figure comes from the monthly working on the hidden _Engine sheet, added up by year, in today's money. Nothing here needs editing. Amounts are shown in $.</v>
      </c>
      <c r="B2" s="29"/>
      <c r="C2" s="29"/>
      <c r="D2" s="29"/>
      <c r="E2" s="29"/>
      <c r="F2" s="29"/>
    </row>
    <row r="3" spans="1:6" ht="33.950000000000003" customHeight="1" x14ac:dyDescent="0.25">
      <c r="A3" s="16" t="s">
        <v>25</v>
      </c>
      <c r="B3" s="16" t="s">
        <v>26</v>
      </c>
      <c r="C3" s="16" t="s">
        <v>27</v>
      </c>
      <c r="D3" s="16" t="s">
        <v>28</v>
      </c>
      <c r="E3" s="16" t="s">
        <v>29</v>
      </c>
      <c r="F3" s="16" t="s">
        <v>30</v>
      </c>
    </row>
    <row r="4" spans="1:6" x14ac:dyDescent="0.25">
      <c r="A4" s="17">
        <f>IF(Calculator!$C$11+0&lt;=110,Calculator!$C$11+0,"")</f>
        <v>50</v>
      </c>
      <c r="B4" s="18">
        <f>IF($A4="","",Calculator!$C$9)</f>
        <v>2500000</v>
      </c>
      <c r="C4" s="18">
        <f>IF($A4="","",SUM(INDEX(_Engine!$G$20:$G$1339,1):INDEX(_Engine!$G$20:$G$1339,12)))</f>
        <v>48076.528104290192</v>
      </c>
      <c r="D4" s="18">
        <f>IF($A4="","",SUM(INDEX(_Engine!$H$20:$H$1339,1):INDEX(_Engine!$H$20:$H$1339,12)))</f>
        <v>76.528104290198527</v>
      </c>
      <c r="E4" s="18">
        <f>IF($A4="","",SUM(INDEX(_Engine!$F$20:$F$1339,1):INDEX(_Engine!$F$20:$F$1339,12)))</f>
        <v>49344.466152394292</v>
      </c>
      <c r="F4" s="18">
        <f>IF($A4="","",INDEX(_Engine!$I$20:$I$1339,12))</f>
        <v>2501267.9380481048</v>
      </c>
    </row>
    <row r="5" spans="1:6" x14ac:dyDescent="0.25">
      <c r="A5" s="19">
        <f>IF(Calculator!$C$11+1&lt;=110,Calculator!$C$11+1,"")</f>
        <v>51</v>
      </c>
      <c r="B5" s="20">
        <f>IF($A5="","",INDEX(_Engine!$I$20:$I$1339,12))</f>
        <v>2501267.9380481048</v>
      </c>
      <c r="C5" s="20">
        <f>IF($A5="","",SUM(INDEX(_Engine!$G$20:$G$1339,13):INDEX(_Engine!$G$20:$G$1339,24)))</f>
        <v>48216.457153689589</v>
      </c>
      <c r="D5" s="20">
        <f>IF($A5="","",SUM(INDEX(_Engine!$H$20:$H$1339,13):INDEX(_Engine!$H$20:$H$1339,24)))</f>
        <v>216.45715368958938</v>
      </c>
      <c r="E5" s="20">
        <f>IF($A5="","",SUM(INDEX(_Engine!$F$20:$F$1339,13):INDEX(_Engine!$F$20:$F$1339,24)))</f>
        <v>49368.438335530387</v>
      </c>
      <c r="F5" s="20">
        <f>IF($A5="","",INDEX(_Engine!$I$20:$I$1339,24))</f>
        <v>2502419.9192299452</v>
      </c>
    </row>
    <row r="6" spans="1:6" x14ac:dyDescent="0.25">
      <c r="A6" s="17">
        <f>IF(Calculator!$C$11+2&lt;=110,Calculator!$C$11+2,"")</f>
        <v>52</v>
      </c>
      <c r="B6" s="18">
        <f>IF($A6="","",INDEX(_Engine!$I$20:$I$1339,24))</f>
        <v>2502419.9192299452</v>
      </c>
      <c r="C6" s="18">
        <f>IF($A6="","",SUM(INDEX(_Engine!$G$20:$G$1339,25):INDEX(_Engine!$G$20:$G$1339,36)))</f>
        <v>48354.447378302742</v>
      </c>
      <c r="D6" s="18">
        <f>IF($A6="","",SUM(INDEX(_Engine!$H$20:$H$1339,25):INDEX(_Engine!$H$20:$H$1339,36)))</f>
        <v>354.447378302738</v>
      </c>
      <c r="E6" s="18">
        <f>IF($A6="","",SUM(INDEX(_Engine!$F$20:$F$1339,25):INDEX(_Engine!$F$20:$F$1339,36)))</f>
        <v>49390.119172636572</v>
      </c>
      <c r="F6" s="18">
        <f>IF($A6="","",INDEX(_Engine!$I$20:$I$1339,36))</f>
        <v>2503455.5910242791</v>
      </c>
    </row>
    <row r="7" spans="1:6" x14ac:dyDescent="0.25">
      <c r="A7" s="19">
        <f>IF(Calculator!$C$11+3&lt;=110,Calculator!$C$11+3,"")</f>
        <v>53</v>
      </c>
      <c r="B7" s="20">
        <f>IF($A7="","",INDEX(_Engine!$I$20:$I$1339,36))</f>
        <v>2503455.5910242791</v>
      </c>
      <c r="C7" s="20">
        <f>IF($A7="","",SUM(INDEX(_Engine!$G$20:$G$1339,37):INDEX(_Engine!$G$20:$G$1339,48)))</f>
        <v>48490.512529899017</v>
      </c>
      <c r="D7" s="20">
        <f>IF($A7="","",SUM(INDEX(_Engine!$H$20:$H$1339,37):INDEX(_Engine!$H$20:$H$1339,48)))</f>
        <v>490.512529899014</v>
      </c>
      <c r="E7" s="20">
        <f>IF($A7="","",SUM(INDEX(_Engine!$F$20:$F$1339,37):INDEX(_Engine!$F$20:$F$1339,48)))</f>
        <v>49409.501519648315</v>
      </c>
      <c r="F7" s="20">
        <f>IF($A7="","",INDEX(_Engine!$I$20:$I$1339,48))</f>
        <v>2504374.5800140272</v>
      </c>
    </row>
    <row r="8" spans="1:6" x14ac:dyDescent="0.25">
      <c r="A8" s="17">
        <f>IF(Calculator!$C$11+4&lt;=110,Calculator!$C$11+4,"")</f>
        <v>54</v>
      </c>
      <c r="B8" s="18">
        <f>IF($A8="","",INDEX(_Engine!$I$20:$I$1339,48))</f>
        <v>2504374.5800140272</v>
      </c>
      <c r="C8" s="18">
        <f>IF($A8="","",SUM(INDEX(_Engine!$G$20:$G$1339,49):INDEX(_Engine!$G$20:$G$1339,60)))</f>
        <v>48624.666717135849</v>
      </c>
      <c r="D8" s="18">
        <f>IF($A8="","",SUM(INDEX(_Engine!$H$20:$H$1339,49):INDEX(_Engine!$H$20:$H$1339,60)))</f>
        <v>624.66671713585197</v>
      </c>
      <c r="E8" s="18">
        <f>IF($A8="","",SUM(INDEX(_Engine!$F$20:$F$1339,49):INDEX(_Engine!$F$20:$F$1339,60)))</f>
        <v>49426.577813135627</v>
      </c>
      <c r="F8" s="18">
        <f>IF($A8="","",INDEX(_Engine!$I$20:$I$1339,60))</f>
        <v>2505176.4911100259</v>
      </c>
    </row>
    <row r="9" spans="1:6" x14ac:dyDescent="0.25">
      <c r="A9" s="19">
        <f>IF(Calculator!$C$11+5&lt;=110,Calculator!$C$11+5,"")</f>
        <v>55</v>
      </c>
      <c r="B9" s="20">
        <f>IF($A9="","",INDEX(_Engine!$I$20:$I$1339,60))</f>
        <v>2505176.4911100259</v>
      </c>
      <c r="C9" s="20">
        <f>IF($A9="","",SUM(INDEX(_Engine!$G$20:$G$1339,61):INDEX(_Engine!$G$20:$G$1339,72)))</f>
        <v>48756.924387587889</v>
      </c>
      <c r="D9" s="20">
        <f>IF($A9="","",SUM(INDEX(_Engine!$H$20:$H$1339,61):INDEX(_Engine!$H$20:$H$1339,72)))</f>
        <v>756.92438758788865</v>
      </c>
      <c r="E9" s="20">
        <f>IF($A9="","",SUM(INDEX(_Engine!$F$20:$F$1339,61):INDEX(_Engine!$F$20:$F$1339,72)))</f>
        <v>49441.34005500994</v>
      </c>
      <c r="F9" s="20">
        <f>IF($A9="","",INDEX(_Engine!$I$20:$I$1339,72))</f>
        <v>2505860.906777449</v>
      </c>
    </row>
    <row r="10" spans="1:6" x14ac:dyDescent="0.25">
      <c r="A10" s="17">
        <f>IF(Calculator!$C$11+6&lt;=110,Calculator!$C$11+6,"")</f>
        <v>56</v>
      </c>
      <c r="B10" s="18">
        <f>IF($A10="","",INDEX(_Engine!$I$20:$I$1339,72))</f>
        <v>2505860.906777449</v>
      </c>
      <c r="C10" s="18">
        <f>IF($A10="","",SUM(INDEX(_Engine!$G$20:$G$1339,73):INDEX(_Engine!$G$20:$G$1339,84)))</f>
        <v>48887.300310058818</v>
      </c>
      <c r="D10" s="18">
        <f>IF($A10="","",SUM(INDEX(_Engine!$H$20:$H$1339,73):INDEX(_Engine!$H$20:$H$1339,84)))</f>
        <v>887.3003100588179</v>
      </c>
      <c r="E10" s="18">
        <f>IF($A10="","",SUM(INDEX(_Engine!$F$20:$F$1339,73):INDEX(_Engine!$F$20:$F$1339,84)))</f>
        <v>49453.779797281459</v>
      </c>
      <c r="F10" s="18">
        <f>IF($A10="","",INDEX(_Engine!$I$20:$I$1339,84))</f>
        <v>2506427.386264672</v>
      </c>
    </row>
    <row r="11" spans="1:6" x14ac:dyDescent="0.25">
      <c r="A11" s="19">
        <f>IF(Calculator!$C$11+7&lt;=110,Calculator!$C$11+7,"")</f>
        <v>57</v>
      </c>
      <c r="B11" s="20">
        <f>IF($A11="","",INDEX(_Engine!$I$20:$I$1339,84))</f>
        <v>2506427.386264672</v>
      </c>
      <c r="C11" s="20">
        <f>IF($A11="","",SUM(INDEX(_Engine!$G$20:$G$1339,85):INDEX(_Engine!$G$20:$G$1339,96)))</f>
        <v>49015.809557186964</v>
      </c>
      <c r="D11" s="20">
        <f>IF($A11="","",SUM(INDEX(_Engine!$H$20:$H$1339,85):INDEX(_Engine!$H$20:$H$1339,96)))</f>
        <v>1015.8095571869555</v>
      </c>
      <c r="E11" s="20">
        <f>IF($A11="","",SUM(INDEX(_Engine!$F$20:$F$1339,85):INDEX(_Engine!$F$20:$F$1339,96)))</f>
        <v>49463.888126862599</v>
      </c>
      <c r="F11" s="20">
        <f>IF($A11="","",INDEX(_Engine!$I$20:$I$1339,96))</f>
        <v>2506875.4648343483</v>
      </c>
    </row>
    <row r="12" spans="1:6" x14ac:dyDescent="0.25">
      <c r="A12" s="17">
        <f>IF(Calculator!$C$11+8&lt;=110,Calculator!$C$11+8,"")</f>
        <v>58</v>
      </c>
      <c r="B12" s="18">
        <f>IF($A12="","",INDEX(_Engine!$I$20:$I$1339,96))</f>
        <v>2506875.4648343483</v>
      </c>
      <c r="C12" s="18">
        <f>IF($A12="","",SUM(INDEX(_Engine!$G$20:$G$1339,97):INDEX(_Engine!$G$20:$G$1339,108)))</f>
        <v>49142.46748835453</v>
      </c>
      <c r="D12" s="18">
        <f>IF($A12="","",SUM(INDEX(_Engine!$H$20:$H$1339,97):INDEX(_Engine!$H$20:$H$1339,108)))</f>
        <v>1142.4674883545345</v>
      </c>
      <c r="E12" s="18">
        <f>IF($A12="","",SUM(INDEX(_Engine!$F$20:$F$1339,97):INDEX(_Engine!$F$20:$F$1339,108)))</f>
        <v>49471.655650412569</v>
      </c>
      <c r="F12" s="18">
        <f>IF($A12="","",INDEX(_Engine!$I$20:$I$1339,108))</f>
        <v>2507204.6529964055</v>
      </c>
    </row>
    <row r="13" spans="1:6" x14ac:dyDescent="0.25">
      <c r="A13" s="19">
        <f>IF(Calculator!$C$11+9&lt;=110,Calculator!$C$11+9,"")</f>
        <v>59</v>
      </c>
      <c r="B13" s="20">
        <f>IF($A13="","",INDEX(_Engine!$I$20:$I$1339,108))</f>
        <v>2507204.6529964055</v>
      </c>
      <c r="C13" s="20">
        <f>IF($A13="","",SUM(INDEX(_Engine!$G$20:$G$1339,109):INDEX(_Engine!$G$20:$G$1339,120)))</f>
        <v>49267.289732909856</v>
      </c>
      <c r="D13" s="20">
        <f>IF($A13="","",SUM(INDEX(_Engine!$H$20:$H$1339,109):INDEX(_Engine!$H$20:$H$1339,120)))</f>
        <v>1267.289732909855</v>
      </c>
      <c r="E13" s="20">
        <f>IF($A13="","",SUM(INDEX(_Engine!$F$20:$F$1339,109):INDEX(_Engine!$F$20:$F$1339,120)))</f>
        <v>49477.07247921759</v>
      </c>
      <c r="F13" s="20">
        <f>IF($A13="","",INDEX(_Engine!$I$20:$I$1339,120))</f>
        <v>2507414.435742713</v>
      </c>
    </row>
    <row r="14" spans="1:6" x14ac:dyDescent="0.25">
      <c r="A14" s="17">
        <f>IF(Calculator!$C$11+10&lt;=110,Calculator!$C$11+10,"")</f>
        <v>60</v>
      </c>
      <c r="B14" s="18">
        <f>IF($A14="","",INDEX(_Engine!$I$20:$I$1339,120))</f>
        <v>2507414.435742713</v>
      </c>
      <c r="C14" s="18">
        <f>IF($A14="","",SUM(INDEX(_Engine!$G$20:$G$1339,121):INDEX(_Engine!$G$20:$G$1339,132)))</f>
        <v>49390.292173710513</v>
      </c>
      <c r="D14" s="18">
        <f>IF($A14="","",SUM(INDEX(_Engine!$H$20:$H$1339,121):INDEX(_Engine!$H$20:$H$1339,132)))</f>
        <v>1390.2921737105135</v>
      </c>
      <c r="E14" s="18">
        <f>IF($A14="","",SUM(INDEX(_Engine!$F$20:$F$1339,121):INDEX(_Engine!$F$20:$F$1339,132)))</f>
        <v>49480.12821410122</v>
      </c>
      <c r="F14" s="18">
        <f>IF($A14="","",INDEX(_Engine!$I$20:$I$1339,132))</f>
        <v>2507504.2717831046</v>
      </c>
    </row>
    <row r="15" spans="1:6" x14ac:dyDescent="0.25">
      <c r="A15" s="19">
        <f>IF(Calculator!$C$11+11&lt;=110,Calculator!$C$11+11,"")</f>
        <v>61</v>
      </c>
      <c r="B15" s="20">
        <f>IF($A15="","",INDEX(_Engine!$I$20:$I$1339,132))</f>
        <v>2507504.2717831046</v>
      </c>
      <c r="C15" s="20">
        <f>IF($A15="","",SUM(INDEX(_Engine!$G$20:$G$1339,133):INDEX(_Engine!$G$20:$G$1339,144)))</f>
        <v>49511.490930995053</v>
      </c>
      <c r="D15" s="20">
        <f>IF($A15="","",SUM(INDEX(_Engine!$H$20:$H$1339,133):INDEX(_Engine!$H$20:$H$1339,144)))</f>
        <v>1511.4909309950588</v>
      </c>
      <c r="E15" s="20">
        <f>IF($A15="","",SUM(INDEX(_Engine!$F$20:$F$1339,133):INDEX(_Engine!$F$20:$F$1339,144)))</f>
        <v>49480.811930358825</v>
      </c>
      <c r="F15" s="20">
        <f>IF($A15="","",INDEX(_Engine!$I$20:$I$1339,144))</f>
        <v>2507473.5927824685</v>
      </c>
    </row>
    <row r="16" spans="1:6" x14ac:dyDescent="0.25">
      <c r="A16" s="17">
        <f>IF(Calculator!$C$11+12&lt;=110,Calculator!$C$11+12,"")</f>
        <v>62</v>
      </c>
      <c r="B16" s="18">
        <f>IF($A16="","",INDEX(_Engine!$I$20:$I$1339,144))</f>
        <v>2507473.5927824685</v>
      </c>
      <c r="C16" s="18">
        <f>IF($A16="","",SUM(INDEX(_Engine!$G$20:$G$1339,145):INDEX(_Engine!$G$20:$G$1339,156)))</f>
        <v>49630.902346589603</v>
      </c>
      <c r="D16" s="18">
        <f>IF($A16="","",SUM(INDEX(_Engine!$H$20:$H$1339,145):INDEX(_Engine!$H$20:$H$1339,156)))</f>
        <v>1630.9023465896032</v>
      </c>
      <c r="E16" s="18">
        <f>IF($A16="","",SUM(INDEX(_Engine!$F$20:$F$1339,145):INDEX(_Engine!$F$20:$F$1339,156)))</f>
        <v>49479.112162710378</v>
      </c>
      <c r="F16" s="18">
        <f>IF($A16="","",INDEX(_Engine!$I$20:$I$1339,156))</f>
        <v>2507321.8025985896</v>
      </c>
    </row>
    <row r="17" spans="1:6" x14ac:dyDescent="0.25">
      <c r="A17" s="19">
        <f>IF(Calculator!$C$11+13&lt;=110,Calculator!$C$11+13,"")</f>
        <v>63</v>
      </c>
      <c r="B17" s="20">
        <f>IF($A17="","",INDEX(_Engine!$I$20:$I$1339,156))</f>
        <v>2507321.8025985896</v>
      </c>
      <c r="C17" s="20">
        <f>IF($A17="","",SUM(INDEX(_Engine!$G$20:$G$1339,157):INDEX(_Engine!$G$20:$G$1339,168)))</f>
        <v>49748.542968455084</v>
      </c>
      <c r="D17" s="20">
        <f>IF($A17="","",SUM(INDEX(_Engine!$H$20:$H$1339,157):INDEX(_Engine!$H$20:$H$1339,168)))</f>
        <v>1748.5429684550911</v>
      </c>
      <c r="E17" s="20">
        <f>IF($A17="","",SUM(INDEX(_Engine!$F$20:$F$1339,157):INDEX(_Engine!$F$20:$F$1339,168)))</f>
        <v>49475.016890264844</v>
      </c>
      <c r="F17" s="20">
        <f>IF($A17="","",INDEX(_Engine!$I$20:$I$1339,168))</f>
        <v>2507048.2765203994</v>
      </c>
    </row>
    <row r="18" spans="1:6" x14ac:dyDescent="0.25">
      <c r="A18" s="17">
        <f>IF(Calculator!$C$11+14&lt;=110,Calculator!$C$11+14,"")</f>
        <v>64</v>
      </c>
      <c r="B18" s="18">
        <f>IF($A18="","",INDEX(_Engine!$I$20:$I$1339,168))</f>
        <v>2507048.2765203994</v>
      </c>
      <c r="C18" s="18">
        <f>IF($A18="","",SUM(INDEX(_Engine!$G$20:$G$1339,169):INDEX(_Engine!$G$20:$G$1339,180)))</f>
        <v>49864.429535580151</v>
      </c>
      <c r="D18" s="18">
        <f>IF($A18="","",SUM(INDEX(_Engine!$H$20:$H$1339,169):INDEX(_Engine!$H$20:$H$1339,180)))</f>
        <v>1864.4295355801444</v>
      </c>
      <c r="E18" s="18">
        <f>IF($A18="","",SUM(INDEX(_Engine!$F$20:$F$1339,169):INDEX(_Engine!$F$20:$F$1339,180)))</f>
        <v>49468.513521489891</v>
      </c>
      <c r="F18" s="18">
        <f>IF($A18="","",INDEX(_Engine!$I$20:$I$1339,180))</f>
        <v>2506652.3605063083</v>
      </c>
    </row>
    <row r="19" spans="1:6" x14ac:dyDescent="0.25">
      <c r="A19" s="19">
        <f>IF(Calculator!$C$11+15&lt;=110,Calculator!$C$11+15,"")</f>
        <v>65</v>
      </c>
      <c r="B19" s="20">
        <f>IF($A19="","",INDEX(_Engine!$I$20:$I$1339,180))</f>
        <v>2506652.3605063083</v>
      </c>
      <c r="C19" s="20">
        <f>IF($A19="","",SUM(INDEX(_Engine!$G$20:$G$1339,181):INDEX(_Engine!$G$20:$G$1339,192)))</f>
        <v>49978.578963223663</v>
      </c>
      <c r="D19" s="20">
        <f>IF($A19="","",SUM(INDEX(_Engine!$H$20:$H$1339,181):INDEX(_Engine!$H$20:$H$1339,192)))</f>
        <v>1978.5789632236645</v>
      </c>
      <c r="E19" s="20">
        <f>IF($A19="","",SUM(INDEX(_Engine!$F$20:$F$1339,181):INDEX(_Engine!$F$20:$F$1339,192)))</f>
        <v>49459.588879179835</v>
      </c>
      <c r="F19" s="20">
        <f>IF($A19="","",INDEX(_Engine!$I$20:$I$1339,192))</f>
        <v>2506133.3704222646</v>
      </c>
    </row>
    <row r="20" spans="1:6" x14ac:dyDescent="0.25">
      <c r="A20" s="17">
        <f>IF(Calculator!$C$11+16&lt;=110,Calculator!$C$11+16,"")</f>
        <v>66</v>
      </c>
      <c r="B20" s="18">
        <f>IF($A20="","",INDEX(_Engine!$I$20:$I$1339,192))</f>
        <v>2506133.3704222646</v>
      </c>
      <c r="C20" s="18">
        <f>IF($A20="","",SUM(INDEX(_Engine!$G$20:$G$1339,193):INDEX(_Engine!$G$20:$G$1339,204)))</f>
        <v>50091.008328510623</v>
      </c>
      <c r="D20" s="18">
        <f>IF($A20="","",SUM(INDEX(_Engine!$H$20:$H$1339,193):INDEX(_Engine!$H$20:$H$1339,204)))</f>
        <v>2091.0083285106207</v>
      </c>
      <c r="E20" s="18">
        <f>IF($A20="","",SUM(INDEX(_Engine!$F$20:$F$1339,193):INDEX(_Engine!$F$20:$F$1339,204)))</f>
        <v>49448.229185415017</v>
      </c>
      <c r="F20" s="18">
        <f>IF($A20="","",INDEX(_Engine!$I$20:$I$1339,204))</f>
        <v>2505490.5912791695</v>
      </c>
    </row>
    <row r="21" spans="1:6" x14ac:dyDescent="0.25">
      <c r="A21" s="19">
        <f>IF(Calculator!$C$11+17&lt;=110,Calculator!$C$11+17,"")</f>
        <v>67</v>
      </c>
      <c r="B21" s="20">
        <f>IF($A21="","",INDEX(_Engine!$I$20:$I$1339,204))</f>
        <v>2505490.5912791695</v>
      </c>
      <c r="C21" s="20">
        <f>IF($A21="","",SUM(INDEX(_Engine!$G$20:$G$1339,205):INDEX(_Engine!$G$20:$G$1339,216)))</f>
        <v>50201.734856383795</v>
      </c>
      <c r="D21" s="20">
        <f>IF($A21="","",SUM(INDEX(_Engine!$H$20:$H$1339,205):INDEX(_Engine!$H$20:$H$1339,216)))</f>
        <v>2201.7348563837945</v>
      </c>
      <c r="E21" s="20">
        <f>IF($A21="","",SUM(INDEX(_Engine!$F$20:$F$1339,205):INDEX(_Engine!$F$20:$F$1339,216)))</f>
        <v>49434.420046505031</v>
      </c>
      <c r="F21" s="20">
        <f>IF($A21="","",INDEX(_Engine!$I$20:$I$1339,216))</f>
        <v>2504723.2764692907</v>
      </c>
    </row>
    <row r="22" spans="1:6" x14ac:dyDescent="0.25">
      <c r="A22" s="17">
        <f>IF(Calculator!$C$11+18&lt;=110,Calculator!$C$11+18,"")</f>
        <v>68</v>
      </c>
      <c r="B22" s="18">
        <f>IF($A22="","",INDEX(_Engine!$I$20:$I$1339,216))</f>
        <v>2504723.2764692907</v>
      </c>
      <c r="C22" s="18">
        <f>IF($A22="","",SUM(INDEX(_Engine!$G$20:$G$1339,217):INDEX(_Engine!$G$20:$G$1339,228)))</f>
        <v>50310.775905913535</v>
      </c>
      <c r="D22" s="18">
        <f>IF($A22="","",SUM(INDEX(_Engine!$H$20:$H$1339,217):INDEX(_Engine!$H$20:$H$1339,228)))</f>
        <v>2310.7759059135396</v>
      </c>
      <c r="E22" s="18">
        <f>IF($A22="","",SUM(INDEX(_Engine!$F$20:$F$1339,217):INDEX(_Engine!$F$20:$F$1339,228)))</f>
        <v>49418.146437909032</v>
      </c>
      <c r="F22" s="18">
        <f>IF($A22="","",INDEX(_Engine!$I$20:$I$1339,228))</f>
        <v>2503830.6470012851</v>
      </c>
    </row>
    <row r="23" spans="1:6" x14ac:dyDescent="0.25">
      <c r="A23" s="19">
        <f>IF(Calculator!$C$11+19&lt;=110,Calculator!$C$11+19,"")</f>
        <v>69</v>
      </c>
      <c r="B23" s="20">
        <f>IF($A23="","",INDEX(_Engine!$I$20:$I$1339,228))</f>
        <v>2503830.6470012851</v>
      </c>
      <c r="C23" s="20">
        <f>IF($A23="","",SUM(INDEX(_Engine!$G$20:$G$1339,229):INDEX(_Engine!$G$20:$G$1339,240)))</f>
        <v>50418.148956967038</v>
      </c>
      <c r="D23" s="20">
        <f>IF($A23="","",SUM(INDEX(_Engine!$H$20:$H$1339,229):INDEX(_Engine!$H$20:$H$1339,240)))</f>
        <v>2418.1489569670266</v>
      </c>
      <c r="E23" s="20">
        <f>IF($A23="","",SUM(INDEX(_Engine!$F$20:$F$1339,229):INDEX(_Engine!$F$20:$F$1339,240)))</f>
        <v>49399.392689124725</v>
      </c>
      <c r="F23" s="20">
        <f>IF($A23="","",INDEX(_Engine!$I$20:$I$1339,240))</f>
        <v>2502811.8907334418</v>
      </c>
    </row>
    <row r="24" spans="1:6" x14ac:dyDescent="0.25">
      <c r="A24" s="17">
        <f>IF(Calculator!$C$11+20&lt;=110,Calculator!$C$11+20,"")</f>
        <v>70</v>
      </c>
      <c r="B24" s="18">
        <f>IF($A24="","",INDEX(_Engine!$I$20:$I$1339,240))</f>
        <v>2502811.8907334418</v>
      </c>
      <c r="C24" s="18">
        <f>IF($A24="","",SUM(INDEX(_Engine!$G$20:$G$1339,241):INDEX(_Engine!$G$20:$G$1339,252)))</f>
        <v>50523.87159723779</v>
      </c>
      <c r="D24" s="18">
        <f>IF($A24="","",SUM(INDEX(_Engine!$H$20:$H$1339,241):INDEX(_Engine!$H$20:$H$1339,252)))</f>
        <v>2523.8715972377909</v>
      </c>
      <c r="E24" s="18">
        <f>IF($A24="","",SUM(INDEX(_Engine!$F$20:$F$1339,241):INDEX(_Engine!$F$20:$F$1339,252)))</f>
        <v>49378.142468538877</v>
      </c>
      <c r="F24" s="18">
        <f>IF($A24="","",INDEX(_Engine!$I$20:$I$1339,252))</f>
        <v>2501666.161604743</v>
      </c>
    </row>
    <row r="25" spans="1:6" x14ac:dyDescent="0.25">
      <c r="A25" s="19">
        <f>IF(Calculator!$C$11+21&lt;=110,Calculator!$C$11+21,"")</f>
        <v>71</v>
      </c>
      <c r="B25" s="20">
        <f>IF($A25="","",INDEX(_Engine!$I$20:$I$1339,252))</f>
        <v>2501666.161604743</v>
      </c>
      <c r="C25" s="20">
        <f>IF($A25="","",SUM(INDEX(_Engine!$G$20:$G$1339,253):INDEX(_Engine!$G$20:$G$1339,264)))</f>
        <v>50627.961509635861</v>
      </c>
      <c r="D25" s="20">
        <f>IF($A25="","",SUM(INDEX(_Engine!$H$20:$H$1339,253):INDEX(_Engine!$H$20:$H$1339,264)))</f>
        <v>2627.9615096358625</v>
      </c>
      <c r="E25" s="20">
        <f>IF($A25="","",SUM(INDEX(_Engine!$F$20:$F$1339,253):INDEX(_Engine!$F$20:$F$1339,264)))</f>
        <v>49354.378768230956</v>
      </c>
      <c r="F25" s="20">
        <f>IF($A25="","",INDEX(_Engine!$I$20:$I$1339,264))</f>
        <v>2500392.578863339</v>
      </c>
    </row>
    <row r="26" spans="1:6" x14ac:dyDescent="0.25">
      <c r="A26" s="17">
        <f>IF(Calculator!$C$11+22&lt;=110,Calculator!$C$11+22,"")</f>
        <v>72</v>
      </c>
      <c r="B26" s="18">
        <f>IF($A26="","",INDEX(_Engine!$I$20:$I$1339,264))</f>
        <v>2500392.578863339</v>
      </c>
      <c r="C26" s="18">
        <f>IF($A26="","",SUM(INDEX(_Engine!$G$20:$G$1339,265):INDEX(_Engine!$G$20:$G$1339,276)))</f>
        <v>50730.436460038174</v>
      </c>
      <c r="D26" s="18">
        <f>IF($A26="","",SUM(INDEX(_Engine!$H$20:$H$1339,265):INDEX(_Engine!$H$20:$H$1339,276)))</f>
        <v>2730.4364600381696</v>
      </c>
      <c r="E26" s="18">
        <f>IF($A26="","",SUM(INDEX(_Engine!$F$20:$F$1339,265):INDEX(_Engine!$F$20:$F$1339,276)))</f>
        <v>49328.08388872214</v>
      </c>
      <c r="F26" s="18">
        <f>IF($A26="","",INDEX(_Engine!$I$20:$I$1339,276))</f>
        <v>2498990.2262920225</v>
      </c>
    </row>
    <row r="27" spans="1:6" x14ac:dyDescent="0.25">
      <c r="A27" s="19">
        <f>IF(Calculator!$C$11+23&lt;=110,Calculator!$C$11+23,"")</f>
        <v>73</v>
      </c>
      <c r="B27" s="20">
        <f>IF($A27="","",INDEX(_Engine!$I$20:$I$1339,276))</f>
        <v>2498990.2262920225</v>
      </c>
      <c r="C27" s="20">
        <f>IF($A27="","",SUM(INDEX(_Engine!$G$20:$G$1339,277):INDEX(_Engine!$G$20:$G$1339,288)))</f>
        <v>50831.314285398432</v>
      </c>
      <c r="D27" s="20">
        <f>IF($A27="","",SUM(INDEX(_Engine!$H$20:$H$1339,277):INDEX(_Engine!$H$20:$H$1339,288)))</f>
        <v>2831.3142853984268</v>
      </c>
      <c r="E27" s="20">
        <f>IF($A27="","",SUM(INDEX(_Engine!$F$20:$F$1339,277):INDEX(_Engine!$F$20:$F$1339,288)))</f>
        <v>49299.239423661245</v>
      </c>
      <c r="F27" s="20">
        <f>IF($A27="","",INDEX(_Engine!$I$20:$I$1339,288))</f>
        <v>2497458.1514302846</v>
      </c>
    </row>
    <row r="28" spans="1:6" x14ac:dyDescent="0.25">
      <c r="A28" s="17">
        <f>IF(Calculator!$C$11+24&lt;=110,Calculator!$C$11+24,"")</f>
        <v>74</v>
      </c>
      <c r="B28" s="18">
        <f>IF($A28="","",INDEX(_Engine!$I$20:$I$1339,288))</f>
        <v>2497458.1514302846</v>
      </c>
      <c r="C28" s="18">
        <f>IF($A28="","",SUM(INDEX(_Engine!$G$20:$G$1339,289):INDEX(_Engine!$G$20:$G$1339,300)))</f>
        <v>50930.61288221518</v>
      </c>
      <c r="D28" s="18">
        <f>IF($A28="","",SUM(INDEX(_Engine!$H$20:$H$1339,289):INDEX(_Engine!$H$20:$H$1339,300)))</f>
        <v>2930.6128822151868</v>
      </c>
      <c r="E28" s="18">
        <f>IF($A28="","",SUM(INDEX(_Engine!$F$20:$F$1339,289):INDEX(_Engine!$F$20:$F$1339,300)))</f>
        <v>49267.826244439282</v>
      </c>
      <c r="F28" s="18">
        <f>IF($A28="","",INDEX(_Engine!$I$20:$I$1339,300))</f>
        <v>2495795.3647925085</v>
      </c>
    </row>
    <row r="29" spans="1:6" x14ac:dyDescent="0.25">
      <c r="A29" s="19">
        <f>IF(Calculator!$C$11+25&lt;=110,Calculator!$C$11+25,"")</f>
        <v>75</v>
      </c>
      <c r="B29" s="20">
        <f>IF($A29="","",INDEX(_Engine!$I$20:$I$1339,300))</f>
        <v>2495795.3647925085</v>
      </c>
      <c r="C29" s="20">
        <f>IF($A29="","",SUM(INDEX(_Engine!$G$20:$G$1339,301):INDEX(_Engine!$G$20:$G$1339,312)))</f>
        <v>51028.350195356295</v>
      </c>
      <c r="D29" s="20">
        <f>IF($A29="","",SUM(INDEX(_Engine!$H$20:$H$1339,301):INDEX(_Engine!$H$20:$H$1339,312)))</f>
        <v>3028.3501953562936</v>
      </c>
      <c r="E29" s="20">
        <f>IF($A29="","",SUM(INDEX(_Engine!$F$20:$F$1339,301):INDEX(_Engine!$F$20:$F$1339,312)))</f>
        <v>49233.824484723853</v>
      </c>
      <c r="F29" s="20">
        <f>IF($A29="","",INDEX(_Engine!$I$20:$I$1339,312))</f>
        <v>2494000.839081876</v>
      </c>
    </row>
    <row r="30" spans="1:6" x14ac:dyDescent="0.25">
      <c r="A30" s="17">
        <f>IF(Calculator!$C$11+26&lt;=110,Calculator!$C$11+26,"")</f>
        <v>76</v>
      </c>
      <c r="B30" s="18">
        <f>IF($A30="","",INDEX(_Engine!$I$20:$I$1339,312))</f>
        <v>2494000.839081876</v>
      </c>
      <c r="C30" s="18">
        <f>IF($A30="","",SUM(INDEX(_Engine!$G$20:$G$1339,313):INDEX(_Engine!$G$20:$G$1339,324)))</f>
        <v>51124.54420723753</v>
      </c>
      <c r="D30" s="18">
        <f>IF($A30="","",SUM(INDEX(_Engine!$H$20:$H$1339,313):INDEX(_Engine!$H$20:$H$1339,324)))</f>
        <v>3124.5442072375427</v>
      </c>
      <c r="E30" s="18">
        <f>IF($A30="","",SUM(INDEX(_Engine!$F$20:$F$1339,313):INDEX(_Engine!$F$20:$F$1339,324)))</f>
        <v>49197.213524905063</v>
      </c>
      <c r="F30" s="18">
        <f>IF($A30="","",INDEX(_Engine!$I$20:$I$1339,324))</f>
        <v>2492073.5083995429</v>
      </c>
    </row>
    <row r="31" spans="1:6" x14ac:dyDescent="0.25">
      <c r="A31" s="19">
        <f>IF(Calculator!$C$11+27&lt;=110,Calculator!$C$11+27,"")</f>
        <v>77</v>
      </c>
      <c r="B31" s="20">
        <f>IF($A31="","",INDEX(_Engine!$I$20:$I$1339,324))</f>
        <v>2492073.5083995429</v>
      </c>
      <c r="C31" s="20">
        <f>IF($A31="","",SUM(INDEX(_Engine!$G$20:$G$1339,325):INDEX(_Engine!$G$20:$G$1339,336)))</f>
        <v>51219.212927352914</v>
      </c>
      <c r="D31" s="20">
        <f>IF($A31="","",SUM(INDEX(_Engine!$H$20:$H$1339,325):INDEX(_Engine!$H$20:$H$1339,336)))</f>
        <v>3219.212927352909</v>
      </c>
      <c r="E31" s="20">
        <f>IF($A31="","",SUM(INDEX(_Engine!$F$20:$F$1339,325):INDEX(_Engine!$F$20:$F$1339,336)))</f>
        <v>49157.9719764439</v>
      </c>
      <c r="F31" s="20">
        <f>IF($A31="","",INDEX(_Engine!$I$20:$I$1339,336))</f>
        <v>2490012.2674486339</v>
      </c>
    </row>
    <row r="32" spans="1:6" x14ac:dyDescent="0.25">
      <c r="A32" s="17">
        <f>IF(Calculator!$C$11+28&lt;=110,Calculator!$C$11+28,"")</f>
        <v>78</v>
      </c>
      <c r="B32" s="18">
        <f>IF($A32="","",INDEX(_Engine!$I$20:$I$1339,336))</f>
        <v>2490012.2674486339</v>
      </c>
      <c r="C32" s="18">
        <f>IF($A32="","",SUM(INDEX(_Engine!$G$20:$G$1339,337):INDEX(_Engine!$G$20:$G$1339,348)))</f>
        <v>51312.37438215335</v>
      </c>
      <c r="D32" s="18">
        <f>IF($A32="","",SUM(INDEX(_Engine!$H$20:$H$1339,337):INDEX(_Engine!$H$20:$H$1339,348)))</f>
        <v>3312.3743821533535</v>
      </c>
      <c r="E32" s="18">
        <f>IF($A32="","",SUM(INDEX(_Engine!$F$20:$F$1339,337):INDEX(_Engine!$F$20:$F$1339,348)))</f>
        <v>49116.077666114412</v>
      </c>
      <c r="F32" s="18">
        <f>IF($A32="","",INDEX(_Engine!$I$20:$I$1339,348))</f>
        <v>2487815.9707325953</v>
      </c>
    </row>
    <row r="33" spans="1:6" x14ac:dyDescent="0.25">
      <c r="A33" s="19">
        <f>IF(Calculator!$C$11+29&lt;=110,Calculator!$C$11+29,"")</f>
        <v>79</v>
      </c>
      <c r="B33" s="20">
        <f>IF($A33="","",INDEX(_Engine!$I$20:$I$1339,348))</f>
        <v>2487815.9707325953</v>
      </c>
      <c r="C33" s="20">
        <f>IF($A33="","",SUM(INDEX(_Engine!$G$20:$G$1339,349):INDEX(_Engine!$G$20:$G$1339,360)))</f>
        <v>51404.046605270858</v>
      </c>
      <c r="D33" s="20">
        <f>IF($A33="","",SUM(INDEX(_Engine!$H$20:$H$1339,349):INDEX(_Engine!$H$20:$H$1339,360)))</f>
        <v>3404.0466052708621</v>
      </c>
      <c r="E33" s="20">
        <f>IF($A33="","",SUM(INDEX(_Engine!$F$20:$F$1339,349):INDEX(_Engine!$F$20:$F$1339,360)))</f>
        <v>49071.507620130207</v>
      </c>
      <c r="F33" s="20">
        <f>IF($A33="","",INDEX(_Engine!$I$20:$I$1339,360))</f>
        <v>2485483.4317474538</v>
      </c>
    </row>
    <row r="34" spans="1:6" x14ac:dyDescent="0.25">
      <c r="A34" s="17">
        <f>IF(Calculator!$C$11+30&lt;=110,Calculator!$C$11+30,"")</f>
        <v>80</v>
      </c>
      <c r="B34" s="18">
        <f>IF($A34="","",INDEX(_Engine!$I$20:$I$1339,360))</f>
        <v>2485483.4317474538</v>
      </c>
      <c r="C34" s="18">
        <f>IF($A34="","",SUM(INDEX(_Engine!$G$20:$G$1339,361):INDEX(_Engine!$G$20:$G$1339,372)))</f>
        <v>51494.247628083976</v>
      </c>
      <c r="D34" s="18">
        <f>IF($A34="","",SUM(INDEX(_Engine!$H$20:$H$1339,361):INDEX(_Engine!$H$20:$H$1339,372)))</f>
        <v>3494.2476280839792</v>
      </c>
      <c r="E34" s="18">
        <f>IF($A34="","",SUM(INDEX(_Engine!$F$20:$F$1339,361):INDEX(_Engine!$F$20:$F$1339,372)))</f>
        <v>49024.238048146675</v>
      </c>
      <c r="F34" s="18">
        <f>IF($A34="","",INDEX(_Engine!$I$20:$I$1339,372))</f>
        <v>2483013.4221675163</v>
      </c>
    </row>
    <row r="35" spans="1:6" x14ac:dyDescent="0.25">
      <c r="A35" s="19">
        <f>IF(Calculator!$C$11+31&lt;=110,Calculator!$C$11+31,"")</f>
        <v>81</v>
      </c>
      <c r="B35" s="20">
        <f>IF($A35="","",INDEX(_Engine!$I$20:$I$1339,372))</f>
        <v>2483013.4221675163</v>
      </c>
      <c r="C35" s="20">
        <f>IF($A35="","",SUM(INDEX(_Engine!$G$20:$G$1339,373):INDEX(_Engine!$G$20:$G$1339,384)))</f>
        <v>51582.995470620881</v>
      </c>
      <c r="D35" s="20">
        <f>IF($A35="","",SUM(INDEX(_Engine!$H$20:$H$1339,373):INDEX(_Engine!$H$20:$H$1339,384)))</f>
        <v>3582.9954706208741</v>
      </c>
      <c r="E35" s="20">
        <f>IF($A35="","",SUM(INDEX(_Engine!$F$20:$F$1339,373):INDEX(_Engine!$F$20:$F$1339,384)))</f>
        <v>48974.244327129418</v>
      </c>
      <c r="F35" s="20">
        <f>IF($A35="","",INDEX(_Engine!$I$20:$I$1339,384))</f>
        <v>2480404.6710240245</v>
      </c>
    </row>
    <row r="36" spans="1:6" x14ac:dyDescent="0.25">
      <c r="A36" s="17">
        <f>IF(Calculator!$C$11+32&lt;=110,Calculator!$C$11+32,"")</f>
        <v>82</v>
      </c>
      <c r="B36" s="18">
        <f>IF($A36="","",INDEX(_Engine!$I$20:$I$1339,384))</f>
        <v>2480404.6710240245</v>
      </c>
      <c r="C36" s="18">
        <f>IF($A36="","",SUM(INDEX(_Engine!$G$20:$G$1339,385):INDEX(_Engine!$G$20:$G$1339,396)))</f>
        <v>51670.308132795617</v>
      </c>
      <c r="D36" s="18">
        <f>IF($A36="","",SUM(INDEX(_Engine!$H$20:$H$1339,385):INDEX(_Engine!$H$20:$H$1339,396)))</f>
        <v>3670.3081327956147</v>
      </c>
      <c r="E36" s="18">
        <f>IF($A36="","",SUM(INDEX(_Engine!$F$20:$F$1339,385):INDEX(_Engine!$F$20:$F$1339,396)))</f>
        <v>48921.500985079445</v>
      </c>
      <c r="F36" s="18">
        <f>IF($A36="","",INDEX(_Engine!$I$20:$I$1339,396))</f>
        <v>2477655.8638763092</v>
      </c>
    </row>
    <row r="37" spans="1:6" x14ac:dyDescent="0.25">
      <c r="A37" s="19">
        <f>IF(Calculator!$C$11+33&lt;=110,Calculator!$C$11+33,"")</f>
        <v>83</v>
      </c>
      <c r="B37" s="20">
        <f>IF($A37="","",INDEX(_Engine!$I$20:$I$1339,396))</f>
        <v>2477655.8638763092</v>
      </c>
      <c r="C37" s="20">
        <f>IF($A37="","",SUM(INDEX(_Engine!$G$20:$G$1339,397):INDEX(_Engine!$G$20:$G$1339,408)))</f>
        <v>51756.203585973104</v>
      </c>
      <c r="D37" s="20">
        <f>IF($A37="","",SUM(INDEX(_Engine!$H$20:$H$1339,397):INDEX(_Engine!$H$20:$H$1339,408)))</f>
        <v>3756.2035859731104</v>
      </c>
      <c r="E37" s="20">
        <f>IF($A37="","",SUM(INDEX(_Engine!$F$20:$F$1339,397):INDEX(_Engine!$F$20:$F$1339,408)))</f>
        <v>48865.981684605824</v>
      </c>
      <c r="F37" s="20">
        <f>IF($A37="","",INDEX(_Engine!$I$20:$I$1339,408))</f>
        <v>2474765.6419749414</v>
      </c>
    </row>
    <row r="38" spans="1:6" x14ac:dyDescent="0.25">
      <c r="A38" s="17">
        <f>IF(Calculator!$C$11+34&lt;=110,Calculator!$C$11+34,"")</f>
        <v>84</v>
      </c>
      <c r="B38" s="18">
        <f>IF($A38="","",INDEX(_Engine!$I$20:$I$1339,408))</f>
        <v>2474765.6419749414</v>
      </c>
      <c r="C38" s="18">
        <f>IF($A38="","",SUM(INDEX(_Engine!$G$20:$G$1339,409):INDEX(_Engine!$G$20:$G$1339,420)))</f>
        <v>51840.699764857905</v>
      </c>
      <c r="D38" s="18">
        <f>IF($A38="","",SUM(INDEX(_Engine!$H$20:$H$1339,409):INDEX(_Engine!$H$20:$H$1339,420)))</f>
        <v>3840.6997648579072</v>
      </c>
      <c r="E38" s="18">
        <f>IF($A38="","",SUM(INDEX(_Engine!$F$20:$F$1339,409):INDEX(_Engine!$F$20:$F$1339,420)))</f>
        <v>48807.659206336342</v>
      </c>
      <c r="F38" s="18">
        <f>IF($A38="","",INDEX(_Engine!$I$20:$I$1339,420))</f>
        <v>2471732.6014164197</v>
      </c>
    </row>
    <row r="39" spans="1:6" x14ac:dyDescent="0.25">
      <c r="A39" s="19">
        <f>IF(Calculator!$C$11+35&lt;=110,Calculator!$C$11+35,"")</f>
        <v>85</v>
      </c>
      <c r="B39" s="20">
        <f>IF($A39="","",INDEX(_Engine!$I$20:$I$1339,420))</f>
        <v>2471732.6014164197</v>
      </c>
      <c r="C39" s="20">
        <f>IF($A39="","",SUM(INDEX(_Engine!$G$20:$G$1339,421):INDEX(_Engine!$G$20:$G$1339,432)))</f>
        <v>51923.814559701837</v>
      </c>
      <c r="D39" s="20">
        <f>IF($A39="","",SUM(INDEX(_Engine!$H$20:$H$1339,421):INDEX(_Engine!$H$20:$H$1339,432)))</f>
        <v>3923.8145597018297</v>
      </c>
      <c r="E39" s="20">
        <f>IF($A39="","",SUM(INDEX(_Engine!$F$20:$F$1339,421):INDEX(_Engine!$F$20:$F$1339,432)))</f>
        <v>48746.50543215638</v>
      </c>
      <c r="F39" s="20">
        <f>IF($A39="","",INDEX(_Engine!$I$20:$I$1339,432))</f>
        <v>2468555.2922888733</v>
      </c>
    </row>
    <row r="40" spans="1:6" x14ac:dyDescent="0.25">
      <c r="A40" s="17">
        <f>IF(Calculator!$C$11+36&lt;=110,Calculator!$C$11+36,"")</f>
        <v>86</v>
      </c>
      <c r="B40" s="18">
        <f>IF($A40="","",INDEX(_Engine!$I$20:$I$1339,432))</f>
        <v>2468555.2922888733</v>
      </c>
      <c r="C40" s="18">
        <f>IF($A40="","",SUM(INDEX(_Engine!$G$20:$G$1339,433):INDEX(_Engine!$G$20:$G$1339,444)))</f>
        <v>52005.565808825246</v>
      </c>
      <c r="D40" s="18">
        <f>IF($A40="","",SUM(INDEX(_Engine!$H$20:$H$1339,433):INDEX(_Engine!$H$20:$H$1339,444)))</f>
        <v>4005.5658088252371</v>
      </c>
      <c r="E40" s="18">
        <f>IF($A40="","",SUM(INDEX(_Engine!$F$20:$F$1339,433):INDEX(_Engine!$F$20:$F$1339,444)))</f>
        <v>48682.491328266296</v>
      </c>
      <c r="F40" s="18">
        <f>IF($A40="","",INDEX(_Engine!$I$20:$I$1339,444))</f>
        <v>2465232.2178083146</v>
      </c>
    </row>
    <row r="41" spans="1:6" x14ac:dyDescent="0.25">
      <c r="A41" s="19">
        <f>IF(Calculator!$C$11+37&lt;=110,Calculator!$C$11+37,"")</f>
        <v>87</v>
      </c>
      <c r="B41" s="20">
        <f>IF($A41="","",INDEX(_Engine!$I$20:$I$1339,444))</f>
        <v>2465232.2178083146</v>
      </c>
      <c r="C41" s="20">
        <f>IF($A41="","",SUM(INDEX(_Engine!$G$20:$G$1339,445):INDEX(_Engine!$G$20:$G$1339,456)))</f>
        <v>52085.971291446476</v>
      </c>
      <c r="D41" s="20">
        <f>IF($A41="","",SUM(INDEX(_Engine!$H$20:$H$1339,445):INDEX(_Engine!$H$20:$H$1339,456)))</f>
        <v>4085.9712914464908</v>
      </c>
      <c r="E41" s="20">
        <f>IF($A41="","",SUM(INDEX(_Engine!$F$20:$F$1339,445):INDEX(_Engine!$F$20:$F$1339,456)))</f>
        <v>48615.586928047604</v>
      </c>
      <c r="F41" s="20">
        <f>IF($A41="","",INDEX(_Engine!$I$20:$I$1339,456))</f>
        <v>2461761.8334449152</v>
      </c>
    </row>
    <row r="42" spans="1:6" x14ac:dyDescent="0.25">
      <c r="A42" s="17">
        <f>IF(Calculator!$C$11+38&lt;=110,Calculator!$C$11+38,"")</f>
        <v>88</v>
      </c>
      <c r="B42" s="18">
        <f>IF($A42="","",INDEX(_Engine!$I$20:$I$1339,456))</f>
        <v>2461761.8334449152</v>
      </c>
      <c r="C42" s="18">
        <f>IF($A42="","",SUM(INDEX(_Engine!$G$20:$G$1339,457):INDEX(_Engine!$G$20:$G$1339,468)))</f>
        <v>52165.048720814084</v>
      </c>
      <c r="D42" s="18">
        <f>IF($A42="","",SUM(INDEX(_Engine!$H$20:$H$1339,457):INDEX(_Engine!$H$20:$H$1339,468)))</f>
        <v>4165.0487208140839</v>
      </c>
      <c r="E42" s="18">
        <f>IF($A42="","",SUM(INDEX(_Engine!$F$20:$F$1339,457):INDEX(_Engine!$F$20:$F$1339,468)))</f>
        <v>48545.761314727875</v>
      </c>
      <c r="F42" s="18">
        <f>IF($A42="","",INDEX(_Engine!$I$20:$I$1339,468))</f>
        <v>2458142.5460388279</v>
      </c>
    </row>
    <row r="43" spans="1:6" x14ac:dyDescent="0.25">
      <c r="A43" s="19">
        <f>IF(Calculator!$C$11+39&lt;=110,Calculator!$C$11+39,"")</f>
        <v>89</v>
      </c>
      <c r="B43" s="20">
        <f>IF($A43="","",INDEX(_Engine!$I$20:$I$1339,468))</f>
        <v>2458142.5460388279</v>
      </c>
      <c r="C43" s="20">
        <f>IF($A43="","",SUM(INDEX(_Engine!$G$20:$G$1339,469):INDEX(_Engine!$G$20:$G$1339,480)))</f>
        <v>52242.815737635705</v>
      </c>
      <c r="D43" s="20">
        <f>IF($A43="","",SUM(INDEX(_Engine!$H$20:$H$1339,469):INDEX(_Engine!$H$20:$H$1339,480)))</f>
        <v>4242.8157376357049</v>
      </c>
      <c r="E43" s="20">
        <f>IF($A43="","",SUM(INDEX(_Engine!$F$20:$F$1339,469):INDEX(_Engine!$F$20:$F$1339,480)))</f>
        <v>48472.982603834753</v>
      </c>
      <c r="F43" s="20">
        <f>IF($A43="","",INDEX(_Engine!$I$20:$I$1339,480))</f>
        <v>2454372.7129050265</v>
      </c>
    </row>
    <row r="44" spans="1:6" x14ac:dyDescent="0.25">
      <c r="A44" s="17">
        <f>IF(Calculator!$C$11+40&lt;=110,Calculator!$C$11+40,"")</f>
        <v>90</v>
      </c>
      <c r="B44" s="18">
        <f>IF($A44="","",INDEX(_Engine!$I$20:$I$1339,480))</f>
        <v>2454372.7129050265</v>
      </c>
      <c r="C44" s="18">
        <f>IF($A44="","",SUM(INDEX(_Engine!$G$20:$G$1339,481):INDEX(_Engine!$G$20:$G$1339,492)))</f>
        <v>52319.289903798403</v>
      </c>
      <c r="D44" s="18">
        <f>IF($A44="","",SUM(INDEX(_Engine!$H$20:$H$1339,481):INDEX(_Engine!$H$20:$H$1339,492)))</f>
        <v>4319.2899037984098</v>
      </c>
      <c r="E44" s="18">
        <f>IF($A44="","",SUM(INDEX(_Engine!$F$20:$F$1339,481):INDEX(_Engine!$F$20:$F$1339,492)))</f>
        <v>48397.217925428507</v>
      </c>
      <c r="F44" s="18">
        <f>IF($A44="","",INDEX(_Engine!$I$20:$I$1339,492))</f>
        <v>2450450.6409266558</v>
      </c>
    </row>
    <row r="45" spans="1:6" x14ac:dyDescent="0.25">
      <c r="A45" s="19">
        <f>IF(Calculator!$C$11+41&lt;=110,Calculator!$C$11+41,"")</f>
        <v>91</v>
      </c>
      <c r="B45" s="20">
        <f>IF($A45="","",INDEX(_Engine!$I$20:$I$1339,492))</f>
        <v>2450450.6409266558</v>
      </c>
      <c r="C45" s="20">
        <f>IF($A45="","",SUM(INDEX(_Engine!$G$20:$G$1339,493):INDEX(_Engine!$G$20:$G$1339,504)))</f>
        <v>52394.488696373985</v>
      </c>
      <c r="D45" s="20">
        <f>IF($A45="","",SUM(INDEX(_Engine!$H$20:$H$1339,493):INDEX(_Engine!$H$20:$H$1339,504)))</f>
        <v>4394.4886963739809</v>
      </c>
      <c r="E45" s="20">
        <f>IF($A45="","",SUM(INDEX(_Engine!$F$20:$F$1339,493):INDEX(_Engine!$F$20:$F$1339,504)))</f>
        <v>48318.433406103301</v>
      </c>
      <c r="F45" s="20">
        <f>IF($A45="","",INDEX(_Engine!$I$20:$I$1339,504))</f>
        <v>2446374.5856363857</v>
      </c>
    </row>
    <row r="46" spans="1:6" x14ac:dyDescent="0.25">
      <c r="A46" s="17">
        <f>IF(Calculator!$C$11+42&lt;=110,Calculator!$C$11+42,"")</f>
        <v>92</v>
      </c>
      <c r="B46" s="18">
        <f>IF($A46="","",INDEX(_Engine!$I$20:$I$1339,504))</f>
        <v>2446374.5856363857</v>
      </c>
      <c r="C46" s="18">
        <f>IF($A46="","",SUM(INDEX(_Engine!$G$20:$G$1339,505):INDEX(_Engine!$G$20:$G$1339,516)))</f>
        <v>52468.429501903389</v>
      </c>
      <c r="D46" s="18">
        <f>IF($A46="","",SUM(INDEX(_Engine!$H$20:$H$1339,505):INDEX(_Engine!$H$20:$H$1339,516)))</f>
        <v>4468.4295019033898</v>
      </c>
      <c r="E46" s="18">
        <f>IF($A46="","",SUM(INDEX(_Engine!$F$20:$F$1339,505):INDEX(_Engine!$F$20:$F$1339,516)))</f>
        <v>48236.594150747049</v>
      </c>
      <c r="F46" s="18">
        <f>IF($A46="","",INDEX(_Engine!$I$20:$I$1339,516))</f>
        <v>2442142.7502852301</v>
      </c>
    </row>
    <row r="47" spans="1:6" x14ac:dyDescent="0.25">
      <c r="A47" s="19">
        <f>IF(Calculator!$C$11+43&lt;=110,Calculator!$C$11+43,"")</f>
        <v>93</v>
      </c>
      <c r="B47" s="20">
        <f>IF($A47="","",INDEX(_Engine!$I$20:$I$1339,516))</f>
        <v>2442142.7502852301</v>
      </c>
      <c r="C47" s="20">
        <f>IF($A47="","",SUM(INDEX(_Engine!$G$20:$G$1339,517):INDEX(_Engine!$G$20:$G$1339,528)))</f>
        <v>52541.129610954304</v>
      </c>
      <c r="D47" s="20">
        <f>IF($A47="","",SUM(INDEX(_Engine!$H$20:$H$1339,517):INDEX(_Engine!$H$20:$H$1339,528)))</f>
        <v>4541.1296109542982</v>
      </c>
      <c r="E47" s="20">
        <f>IF($A47="","",SUM(INDEX(_Engine!$F$20:$F$1339,517):INDEX(_Engine!$F$20:$F$1339,528)))</f>
        <v>48151.664224049091</v>
      </c>
      <c r="F47" s="20">
        <f>IF($A47="","",INDEX(_Engine!$I$20:$I$1339,528))</f>
        <v>2437753.2848983244</v>
      </c>
    </row>
    <row r="48" spans="1:6" x14ac:dyDescent="0.25">
      <c r="A48" s="17">
        <f>IF(Calculator!$C$11+44&lt;=110,Calculator!$C$11+44,"")</f>
        <v>94</v>
      </c>
      <c r="B48" s="18">
        <f>IF($A48="","",INDEX(_Engine!$I$20:$I$1339,528))</f>
        <v>2437753.2848983244</v>
      </c>
      <c r="C48" s="18">
        <f>IF($A48="","",SUM(INDEX(_Engine!$G$20:$G$1339,529):INDEX(_Engine!$G$20:$G$1339,540)))</f>
        <v>52612.606212945386</v>
      </c>
      <c r="D48" s="18">
        <f>IF($A48="","",SUM(INDEX(_Engine!$H$20:$H$1339,529):INDEX(_Engine!$H$20:$H$1339,540)))</f>
        <v>4612.6062129453885</v>
      </c>
      <c r="E48" s="18">
        <f>IF($A48="","",SUM(INDEX(_Engine!$F$20:$F$1339,529):INDEX(_Engine!$F$20:$F$1339,540)))</f>
        <v>48063.606631745904</v>
      </c>
      <c r="F48" s="18">
        <f>IF($A48="","",INDEX(_Engine!$I$20:$I$1339,540))</f>
        <v>2433204.2853171253</v>
      </c>
    </row>
    <row r="49" spans="1:6" x14ac:dyDescent="0.25">
      <c r="A49" s="19">
        <f>IF(Calculator!$C$11+45&lt;=110,Calculator!$C$11+45,"")</f>
        <v>95</v>
      </c>
      <c r="B49" s="20">
        <f>IF($A49="","",INDEX(_Engine!$I$20:$I$1339,540))</f>
        <v>2433204.2853171253</v>
      </c>
      <c r="C49" s="20">
        <f>IF($A49="","",SUM(INDEX(_Engine!$G$20:$G$1339,541):INDEX(_Engine!$G$20:$G$1339,552)))</f>
        <v>52682.876391231315</v>
      </c>
      <c r="D49" s="20">
        <f>IF($A49="","",SUM(INDEX(_Engine!$H$20:$H$1339,541):INDEX(_Engine!$H$20:$H$1339,552)))</f>
        <v>4682.876391231317</v>
      </c>
      <c r="E49" s="20">
        <f>IF($A49="","",SUM(INDEX(_Engine!$F$20:$F$1339,541):INDEX(_Engine!$F$20:$F$1339,552)))</f>
        <v>47972.383301593705</v>
      </c>
      <c r="F49" s="20">
        <f>IF($A49="","",INDEX(_Engine!$I$20:$I$1339,552))</f>
        <v>2428493.7922274871</v>
      </c>
    </row>
    <row r="50" spans="1:6" x14ac:dyDescent="0.25">
      <c r="A50" s="17">
        <f>IF(Calculator!$C$11+46&lt;=110,Calculator!$C$11+46,"")</f>
        <v>96</v>
      </c>
      <c r="B50" s="18">
        <f>IF($A50="","",INDEX(_Engine!$I$20:$I$1339,552))</f>
        <v>2428493.7922274871</v>
      </c>
      <c r="C50" s="18">
        <f>IF($A50="","",SUM(INDEX(_Engine!$G$20:$G$1339,553):INDEX(_Engine!$G$20:$G$1339,564)))</f>
        <v>52751.957118441998</v>
      </c>
      <c r="D50" s="18">
        <f>IF($A50="","",SUM(INDEX(_Engine!$H$20:$H$1339,553):INDEX(_Engine!$H$20:$H$1339,564)))</f>
        <v>4751.9571184419929</v>
      </c>
      <c r="E50" s="18">
        <f>IF($A50="","",SUM(INDEX(_Engine!$F$20:$F$1339,553):INDEX(_Engine!$F$20:$F$1339,564)))</f>
        <v>47877.955064058078</v>
      </c>
      <c r="F50" s="18">
        <f>IF($A50="","",INDEX(_Engine!$I$20:$I$1339,564))</f>
        <v>2423619.790173104</v>
      </c>
    </row>
    <row r="51" spans="1:6" x14ac:dyDescent="0.25">
      <c r="A51" s="19">
        <f>IF(Calculator!$C$11+47&lt;=110,Calculator!$C$11+47,"")</f>
        <v>97</v>
      </c>
      <c r="B51" s="20">
        <f>IF($A51="","",INDEX(_Engine!$I$20:$I$1339,564))</f>
        <v>2423619.790173104</v>
      </c>
      <c r="C51" s="20">
        <f>IF($A51="","",SUM(INDEX(_Engine!$G$20:$G$1339,565):INDEX(_Engine!$G$20:$G$1339,576)))</f>
        <v>52819.86525206994</v>
      </c>
      <c r="D51" s="20">
        <f>IF($A51="","",SUM(INDEX(_Engine!$H$20:$H$1339,565):INDEX(_Engine!$H$20:$H$1339,576)))</f>
        <v>4819.8652520699397</v>
      </c>
      <c r="E51" s="20">
        <f>IF($A51="","",SUM(INDEX(_Engine!$F$20:$F$1339,565):INDEX(_Engine!$F$20:$F$1339,576)))</f>
        <v>47780.281632709281</v>
      </c>
      <c r="F51" s="20">
        <f>IF($A51="","",INDEX(_Engine!$I$20:$I$1339,576))</f>
        <v>2418580.2065537437</v>
      </c>
    </row>
    <row r="52" spans="1:6" x14ac:dyDescent="0.25">
      <c r="A52" s="17">
        <f>IF(Calculator!$C$11+48&lt;=110,Calculator!$C$11+48,"")</f>
        <v>98</v>
      </c>
      <c r="B52" s="18">
        <f>IF($A52="","",INDEX(_Engine!$I$20:$I$1339,576))</f>
        <v>2418580.2065537437</v>
      </c>
      <c r="C52" s="18">
        <f>IF($A52="","",SUM(INDEX(_Engine!$G$20:$G$1339,577):INDEX(_Engine!$G$20:$G$1339,588)))</f>
        <v>52886.617530299402</v>
      </c>
      <c r="D52" s="18">
        <f>IF($A52="","",SUM(INDEX(_Engine!$H$20:$H$1339,577):INDEX(_Engine!$H$20:$H$1339,588)))</f>
        <v>4886.6175302993915</v>
      </c>
      <c r="E52" s="18">
        <f>IF($A52="","",SUM(INDEX(_Engine!$F$20:$F$1339,577):INDEX(_Engine!$F$20:$F$1339,588)))</f>
        <v>47679.321584313017</v>
      </c>
      <c r="F52" s="18">
        <f>IF($A52="","",INDEX(_Engine!$I$20:$I$1339,588))</f>
        <v>2413372.9106077584</v>
      </c>
    </row>
    <row r="53" spans="1:6" x14ac:dyDescent="0.25">
      <c r="A53" s="19">
        <f>IF(Calculator!$C$11+49&lt;=110,Calculator!$C$11+49,"")</f>
        <v>99</v>
      </c>
      <c r="B53" s="20">
        <f>IF($A53="","",INDEX(_Engine!$I$20:$I$1339,588))</f>
        <v>2413372.9106077584</v>
      </c>
      <c r="C53" s="20">
        <f>IF($A53="","",SUM(INDEX(_Engine!$G$20:$G$1339,589):INDEX(_Engine!$G$20:$G$1339,600)))</f>
        <v>52952.230568070845</v>
      </c>
      <c r="D53" s="20">
        <f>IF($A53="","",SUM(INDEX(_Engine!$H$20:$H$1339,589):INDEX(_Engine!$H$20:$H$1339,600)))</f>
        <v>4952.2305680708496</v>
      </c>
      <c r="E53" s="20">
        <f>IF($A53="","",SUM(INDEX(_Engine!$F$20:$F$1339,589):INDEX(_Engine!$F$20:$F$1339,600)))</f>
        <v>47575.032338605699</v>
      </c>
      <c r="F53" s="20">
        <f>IF($A53="","",INDEX(_Engine!$I$20:$I$1339,600))</f>
        <v>2407995.7123782937</v>
      </c>
    </row>
    <row r="54" spans="1:6" x14ac:dyDescent="0.25">
      <c r="A54" s="17">
        <f>IF(Calculator!$C$11+50&lt;=110,Calculator!$C$11+50,"")</f>
        <v>100</v>
      </c>
      <c r="B54" s="18">
        <f>IF($A54="","",INDEX(_Engine!$I$20:$I$1339,600))</f>
        <v>2407995.7123782937</v>
      </c>
      <c r="C54" s="18">
        <f>IF($A54="","",SUM(INDEX(_Engine!$G$20:$G$1339,601):INDEX(_Engine!$G$20:$G$1339,612)))</f>
        <v>53016.720853374783</v>
      </c>
      <c r="D54" s="18">
        <f>IF($A54="","",SUM(INDEX(_Engine!$H$20:$H$1339,601):INDEX(_Engine!$H$20:$H$1339,612)))</f>
        <v>5016.7208533747871</v>
      </c>
      <c r="E54" s="18">
        <f>IF($A54="","",SUM(INDEX(_Engine!$F$20:$F$1339,601):INDEX(_Engine!$F$20:$F$1339,612)))</f>
        <v>47467.370137743099</v>
      </c>
      <c r="F54" s="18">
        <f>IF($A54="","",INDEX(_Engine!$I$20:$I$1339,612))</f>
        <v>2402446.3616626607</v>
      </c>
    </row>
    <row r="55" spans="1:6" x14ac:dyDescent="0.25">
      <c r="A55" s="19">
        <f>IF(Calculator!$C$11+51&lt;=110,Calculator!$C$11+51,"")</f>
        <v>101</v>
      </c>
      <c r="B55" s="20">
        <f>IF($A55="","",INDEX(_Engine!$I$20:$I$1339,612))</f>
        <v>2402446.3616626607</v>
      </c>
      <c r="C55" s="20">
        <f>IF($A55="","",SUM(INDEX(_Engine!$G$20:$G$1339,613):INDEX(_Engine!$G$20:$G$1339,624)))</f>
        <v>53080.104743768228</v>
      </c>
      <c r="D55" s="20">
        <f>IF($A55="","",SUM(INDEX(_Engine!$H$20:$H$1339,613):INDEX(_Engine!$H$20:$H$1339,624)))</f>
        <v>5080.1047437682328</v>
      </c>
      <c r="E55" s="20">
        <f>IF($A55="","",SUM(INDEX(_Engine!$F$20:$F$1339,613):INDEX(_Engine!$F$20:$F$1339,624)))</f>
        <v>47356.290025411727</v>
      </c>
      <c r="F55" s="20">
        <f>IF($A55="","",INDEX(_Engine!$I$20:$I$1339,624))</f>
        <v>2396722.5469443058</v>
      </c>
    </row>
    <row r="56" spans="1:6" x14ac:dyDescent="0.25">
      <c r="A56" s="17">
        <f>IF(Calculator!$C$11+52&lt;=110,Calculator!$C$11+52,"")</f>
        <v>102</v>
      </c>
      <c r="B56" s="18">
        <f>IF($A56="","",INDEX(_Engine!$I$20:$I$1339,624))</f>
        <v>2396722.5469443058</v>
      </c>
      <c r="C56" s="18">
        <f>IF($A56="","",SUM(INDEX(_Engine!$G$20:$G$1339,625):INDEX(_Engine!$G$20:$G$1339,636)))</f>
        <v>53142.398463107973</v>
      </c>
      <c r="D56" s="18">
        <f>IF($A56="","",SUM(INDEX(_Engine!$H$20:$H$1339,625):INDEX(_Engine!$H$20:$H$1339,636)))</f>
        <v>5142.3984631079738</v>
      </c>
      <c r="E56" s="18">
        <f>IF($A56="","",SUM(INDEX(_Engine!$F$20:$F$1339,625):INDEX(_Engine!$F$20:$F$1339,636)))</f>
        <v>47241.745825591504</v>
      </c>
      <c r="F56" s="18">
        <f>IF($A56="","",INDEX(_Engine!$I$20:$I$1339,636))</f>
        <v>2390821.8943067887</v>
      </c>
    </row>
    <row r="57" spans="1:6" x14ac:dyDescent="0.25">
      <c r="A57" s="19">
        <f>IF(Calculator!$C$11+53&lt;=110,Calculator!$C$11+53,"")</f>
        <v>103</v>
      </c>
      <c r="B57" s="20">
        <f>IF($A57="","",INDEX(_Engine!$I$20:$I$1339,636))</f>
        <v>2390821.8943067887</v>
      </c>
      <c r="C57" s="20">
        <f>IF($A57="","",SUM(INDEX(_Engine!$G$20:$G$1339,637):INDEX(_Engine!$G$20:$G$1339,648)))</f>
        <v>53203.618098494175</v>
      </c>
      <c r="D57" s="20">
        <f>IF($A57="","",SUM(INDEX(_Engine!$H$20:$H$1339,637):INDEX(_Engine!$H$20:$H$1339,648)))</f>
        <v>5203.6180984941739</v>
      </c>
      <c r="E57" s="20">
        <f>IF($A57="","",SUM(INDEX(_Engine!$F$20:$F$1339,637):INDEX(_Engine!$F$20:$F$1339,648)))</f>
        <v>47123.69012095857</v>
      </c>
      <c r="F57" s="20">
        <f>IF($A57="","",INDEX(_Engine!$I$20:$I$1339,648))</f>
        <v>2384741.9663292519</v>
      </c>
    </row>
    <row r="58" spans="1:6" x14ac:dyDescent="0.25">
      <c r="A58" s="17">
        <f>IF(Calculator!$C$11+54&lt;=110,Calculator!$C$11+54,"")</f>
        <v>104</v>
      </c>
      <c r="B58" s="18">
        <f>IF($A58="","",INDEX(_Engine!$I$20:$I$1339,648))</f>
        <v>2384741.9663292519</v>
      </c>
      <c r="C58" s="18">
        <f>IF($A58="","",SUM(INDEX(_Engine!$G$20:$G$1339,649):INDEX(_Engine!$G$20:$G$1339,660)))</f>
        <v>53263.779597418215</v>
      </c>
      <c r="D58" s="18">
        <f>IF($A58="","",SUM(INDEX(_Engine!$H$20:$H$1339,649):INDEX(_Engine!$H$20:$H$1339,660)))</f>
        <v>5263.7795974182127</v>
      </c>
      <c r="E58" s="18">
        <f>IF($A58="","",SUM(INDEX(_Engine!$F$20:$F$1339,649):INDEX(_Engine!$F$20:$F$1339,660)))</f>
        <v>47002.074230917453</v>
      </c>
      <c r="F58" s="18">
        <f>IF($A58="","",INDEX(_Engine!$I$20:$I$1339,660))</f>
        <v>2378480.2609627512</v>
      </c>
    </row>
    <row r="59" spans="1:6" x14ac:dyDescent="0.25">
      <c r="A59" s="19">
        <f>IF(Calculator!$C$11+55&lt;=110,Calculator!$C$11+55,"")</f>
        <v>105</v>
      </c>
      <c r="B59" s="20">
        <f>IF($A59="","",INDEX(_Engine!$I$20:$I$1339,660))</f>
        <v>2378480.2609627512</v>
      </c>
      <c r="C59" s="20">
        <f>IF($A59="","",SUM(INDEX(_Engine!$G$20:$G$1339,661):INDEX(_Engine!$G$20:$G$1339,672)))</f>
        <v>53322.898765108643</v>
      </c>
      <c r="D59" s="20">
        <f>IF($A59="","",SUM(INDEX(_Engine!$H$20:$H$1339,661):INDEX(_Engine!$H$20:$H$1339,672)))</f>
        <v>5322.8987651086472</v>
      </c>
      <c r="E59" s="20">
        <f>IF($A59="","",SUM(INDEX(_Engine!$F$20:$F$1339,661):INDEX(_Engine!$F$20:$F$1339,672)))</f>
        <v>46876.84818925026</v>
      </c>
      <c r="F59" s="20">
        <f>IF($A59="","",INDEX(_Engine!$I$20:$I$1339,672))</f>
        <v>2372034.2103868928</v>
      </c>
    </row>
    <row r="60" spans="1:6" x14ac:dyDescent="0.25">
      <c r="A60" s="17">
        <f>IF(Calculator!$C$11+56&lt;=110,Calculator!$C$11+56,"")</f>
        <v>106</v>
      </c>
      <c r="B60" s="18">
        <f>IF($A60="","",INDEX(_Engine!$I$20:$I$1339,672))</f>
        <v>2372034.2103868928</v>
      </c>
      <c r="C60" s="18">
        <f>IF($A60="","",SUM(INDEX(_Engine!$G$20:$G$1339,673):INDEX(_Engine!$G$20:$G$1339,684)))</f>
        <v>53380.991262069219</v>
      </c>
      <c r="D60" s="18">
        <f>IF($A60="","",SUM(INDEX(_Engine!$H$20:$H$1339,673):INDEX(_Engine!$H$20:$H$1339,684)))</f>
        <v>5380.9912620692203</v>
      </c>
      <c r="E60" s="18">
        <f>IF($A60="","",SUM(INDEX(_Engine!$F$20:$F$1339,673):INDEX(_Engine!$F$20:$F$1339,684)))</f>
        <v>46747.960721372219</v>
      </c>
      <c r="F60" s="18">
        <f>IF($A60="","",INDEX(_Engine!$I$20:$I$1339,684))</f>
        <v>2365401.1798461969</v>
      </c>
    </row>
    <row r="61" spans="1:6" x14ac:dyDescent="0.25">
      <c r="A61" s="19">
        <f>IF(Calculator!$C$11+57&lt;=110,Calculator!$C$11+57,"")</f>
        <v>107</v>
      </c>
      <c r="B61" s="20">
        <f>IF($A61="","",INDEX(_Engine!$I$20:$I$1339,684))</f>
        <v>2365401.1798461969</v>
      </c>
      <c r="C61" s="20">
        <f>IF($A61="","",SUM(INDEX(_Engine!$G$20:$G$1339,685):INDEX(_Engine!$G$20:$G$1339,696)))</f>
        <v>53438.072601802909</v>
      </c>
      <c r="D61" s="20">
        <f>IF($A61="","",SUM(INDEX(_Engine!$H$20:$H$1339,685):INDEX(_Engine!$H$20:$H$1339,696)))</f>
        <v>5438.0726018029081</v>
      </c>
      <c r="E61" s="20">
        <f>IF($A61="","",SUM(INDEX(_Engine!$F$20:$F$1339,685):INDEX(_Engine!$F$20:$F$1339,696)))</f>
        <v>46615.359221181614</v>
      </c>
      <c r="F61" s="20">
        <f>IF($A61="","",INDEX(_Engine!$I$20:$I$1339,696))</f>
        <v>2358578.466465577</v>
      </c>
    </row>
    <row r="62" spans="1:6" x14ac:dyDescent="0.25">
      <c r="A62" s="17">
        <f>IF(Calculator!$C$11+58&lt;=110,Calculator!$C$11+58,"")</f>
        <v>108</v>
      </c>
      <c r="B62" s="18">
        <f>IF($A62="","",INDEX(_Engine!$I$20:$I$1339,696))</f>
        <v>2358578.466465577</v>
      </c>
      <c r="C62" s="18">
        <f>IF($A62="","",SUM(INDEX(_Engine!$G$20:$G$1339,697):INDEX(_Engine!$G$20:$G$1339,708)))</f>
        <v>53494.158148716095</v>
      </c>
      <c r="D62" s="18">
        <f>IF($A62="","",SUM(INDEX(_Engine!$H$20:$H$1339,697):INDEX(_Engine!$H$20:$H$1339,708)))</f>
        <v>5494.1581487160911</v>
      </c>
      <c r="E62" s="18">
        <f>IF($A62="","",SUM(INDEX(_Engine!$F$20:$F$1339,697):INDEX(_Engine!$F$20:$F$1339,708)))</f>
        <v>46478.989727492277</v>
      </c>
      <c r="F62" s="18">
        <f>IF($A62="","",INDEX(_Engine!$I$20:$I$1339,708))</f>
        <v>2351563.2980443537</v>
      </c>
    </row>
    <row r="63" spans="1:6" x14ac:dyDescent="0.25">
      <c r="A63" s="19">
        <f>IF(Calculator!$C$11+59&lt;=110,Calculator!$C$11+59,"")</f>
        <v>109</v>
      </c>
      <c r="B63" s="20">
        <f>IF($A63="","",INDEX(_Engine!$I$20:$I$1339,708))</f>
        <v>2351563.2980443537</v>
      </c>
      <c r="C63" s="20">
        <f>IF($A63="","",SUM(INDEX(_Engine!$G$20:$G$1339,709):INDEX(_Engine!$G$20:$G$1339,720)))</f>
        <v>53549.263116196977</v>
      </c>
      <c r="D63" s="20">
        <f>IF($A63="","",SUM(INDEX(_Engine!$H$20:$H$1339,709):INDEX(_Engine!$H$20:$H$1339,720)))</f>
        <v>5549.263116196973</v>
      </c>
      <c r="E63" s="20">
        <f>IF($A63="","",SUM(INDEX(_Engine!$F$20:$F$1339,709):INDEX(_Engine!$F$20:$F$1339,720)))</f>
        <v>46338.796900037058</v>
      </c>
      <c r="F63" s="20">
        <f>IF($A63="","",INDEX(_Engine!$I$20:$I$1339,720))</f>
        <v>2344352.8318281937</v>
      </c>
    </row>
    <row r="64" spans="1:6" x14ac:dyDescent="0.25">
      <c r="A64" s="17">
        <f>IF(Calculator!$C$11+60&lt;=110,Calculator!$C$11+60,"")</f>
        <v>110</v>
      </c>
      <c r="B64" s="18">
        <f>IF($A64="","",INDEX(_Engine!$I$20:$I$1339,720))</f>
        <v>2344352.8318281937</v>
      </c>
      <c r="C64" s="18">
        <f>IF($A64="","",SUM(INDEX(_Engine!$G$20:$G$1339,721):INDEX(_Engine!$G$20:$G$1339,732)))</f>
        <v>53603.402564862488</v>
      </c>
      <c r="D64" s="18">
        <f>IF($A64="","",SUM(INDEX(_Engine!$H$20:$H$1339,721):INDEX(_Engine!$H$20:$H$1339,732)))</f>
        <v>5603.4025648624865</v>
      </c>
      <c r="E64" s="18">
        <f>IF($A64="","",SUM(INDEX(_Engine!$F$20:$F$1339,721):INDEX(_Engine!$F$20:$F$1339,732)))</f>
        <v>46194.723995030152</v>
      </c>
      <c r="F64" s="18">
        <f>IF($A64="","",INDEX(_Engine!$I$20:$I$1339,732))</f>
        <v>2336944.1532583609</v>
      </c>
    </row>
    <row r="65" spans="1:6" x14ac:dyDescent="0.25">
      <c r="A65" s="19" t="str">
        <f>IF(Calculator!$C$11+61&lt;=110,Calculator!$C$11+61,"")</f>
        <v/>
      </c>
      <c r="B65" s="20" t="str">
        <f>IF($A65="","",INDEX(_Engine!$I$20:$I$1339,732))</f>
        <v/>
      </c>
      <c r="C65" s="20" t="str">
        <f>IF($A65="","",SUM(INDEX(_Engine!$G$20:$G$1339,733):INDEX(_Engine!$G$20:$G$1339,744)))</f>
        <v/>
      </c>
      <c r="D65" s="20" t="str">
        <f>IF($A65="","",SUM(INDEX(_Engine!$H$20:$H$1339,733):INDEX(_Engine!$H$20:$H$1339,744)))</f>
        <v/>
      </c>
      <c r="E65" s="20" t="str">
        <f>IF($A65="","",SUM(INDEX(_Engine!$F$20:$F$1339,733):INDEX(_Engine!$F$20:$F$1339,744)))</f>
        <v/>
      </c>
      <c r="F65" s="20" t="str">
        <f>IF($A65="","",INDEX(_Engine!$I$20:$I$1339,744))</f>
        <v/>
      </c>
    </row>
    <row r="66" spans="1:6" x14ac:dyDescent="0.25">
      <c r="A66" s="17" t="str">
        <f>IF(Calculator!$C$11+62&lt;=110,Calculator!$C$11+62,"")</f>
        <v/>
      </c>
      <c r="B66" s="18" t="str">
        <f>IF($A66="","",INDEX(_Engine!$I$20:$I$1339,744))</f>
        <v/>
      </c>
      <c r="C66" s="18" t="str">
        <f>IF($A66="","",SUM(INDEX(_Engine!$G$20:$G$1339,745):INDEX(_Engine!$G$20:$G$1339,756)))</f>
        <v/>
      </c>
      <c r="D66" s="18" t="str">
        <f>IF($A66="","",SUM(INDEX(_Engine!$H$20:$H$1339,745):INDEX(_Engine!$H$20:$H$1339,756)))</f>
        <v/>
      </c>
      <c r="E66" s="18" t="str">
        <f>IF($A66="","",SUM(INDEX(_Engine!$F$20:$F$1339,745):INDEX(_Engine!$F$20:$F$1339,756)))</f>
        <v/>
      </c>
      <c r="F66" s="18" t="str">
        <f>IF($A66="","",INDEX(_Engine!$I$20:$I$1339,756))</f>
        <v/>
      </c>
    </row>
    <row r="67" spans="1:6" x14ac:dyDescent="0.25">
      <c r="A67" s="19" t="str">
        <f>IF(Calculator!$C$11+63&lt;=110,Calculator!$C$11+63,"")</f>
        <v/>
      </c>
      <c r="B67" s="20" t="str">
        <f>IF($A67="","",INDEX(_Engine!$I$20:$I$1339,756))</f>
        <v/>
      </c>
      <c r="C67" s="20" t="str">
        <f>IF($A67="","",SUM(INDEX(_Engine!$G$20:$G$1339,757):INDEX(_Engine!$G$20:$G$1339,768)))</f>
        <v/>
      </c>
      <c r="D67" s="20" t="str">
        <f>IF($A67="","",SUM(INDEX(_Engine!$H$20:$H$1339,757):INDEX(_Engine!$H$20:$H$1339,768)))</f>
        <v/>
      </c>
      <c r="E67" s="20" t="str">
        <f>IF($A67="","",SUM(INDEX(_Engine!$F$20:$F$1339,757):INDEX(_Engine!$F$20:$F$1339,768)))</f>
        <v/>
      </c>
      <c r="F67" s="20" t="str">
        <f>IF($A67="","",INDEX(_Engine!$I$20:$I$1339,768))</f>
        <v/>
      </c>
    </row>
    <row r="68" spans="1:6" x14ac:dyDescent="0.25">
      <c r="A68" s="17" t="str">
        <f>IF(Calculator!$C$11+64&lt;=110,Calculator!$C$11+64,"")</f>
        <v/>
      </c>
      <c r="B68" s="18" t="str">
        <f>IF($A68="","",INDEX(_Engine!$I$20:$I$1339,768))</f>
        <v/>
      </c>
      <c r="C68" s="18" t="str">
        <f>IF($A68="","",SUM(INDEX(_Engine!$G$20:$G$1339,769):INDEX(_Engine!$G$20:$G$1339,780)))</f>
        <v/>
      </c>
      <c r="D68" s="18" t="str">
        <f>IF($A68="","",SUM(INDEX(_Engine!$H$20:$H$1339,769):INDEX(_Engine!$H$20:$H$1339,780)))</f>
        <v/>
      </c>
      <c r="E68" s="18" t="str">
        <f>IF($A68="","",SUM(INDEX(_Engine!$F$20:$F$1339,769):INDEX(_Engine!$F$20:$F$1339,780)))</f>
        <v/>
      </c>
      <c r="F68" s="18" t="str">
        <f>IF($A68="","",INDEX(_Engine!$I$20:$I$1339,780))</f>
        <v/>
      </c>
    </row>
    <row r="69" spans="1:6" x14ac:dyDescent="0.25">
      <c r="A69" s="19" t="str">
        <f>IF(Calculator!$C$11+65&lt;=110,Calculator!$C$11+65,"")</f>
        <v/>
      </c>
      <c r="B69" s="20" t="str">
        <f>IF($A69="","",INDEX(_Engine!$I$20:$I$1339,780))</f>
        <v/>
      </c>
      <c r="C69" s="20" t="str">
        <f>IF($A69="","",SUM(INDEX(_Engine!$G$20:$G$1339,781):INDEX(_Engine!$G$20:$G$1339,792)))</f>
        <v/>
      </c>
      <c r="D69" s="20" t="str">
        <f>IF($A69="","",SUM(INDEX(_Engine!$H$20:$H$1339,781):INDEX(_Engine!$H$20:$H$1339,792)))</f>
        <v/>
      </c>
      <c r="E69" s="20" t="str">
        <f>IF($A69="","",SUM(INDEX(_Engine!$F$20:$F$1339,781):INDEX(_Engine!$F$20:$F$1339,792)))</f>
        <v/>
      </c>
      <c r="F69" s="20" t="str">
        <f>IF($A69="","",INDEX(_Engine!$I$20:$I$1339,792))</f>
        <v/>
      </c>
    </row>
    <row r="70" spans="1:6" x14ac:dyDescent="0.25">
      <c r="A70" s="17" t="str">
        <f>IF(Calculator!$C$11+66&lt;=110,Calculator!$C$11+66,"")</f>
        <v/>
      </c>
      <c r="B70" s="18" t="str">
        <f>IF($A70="","",INDEX(_Engine!$I$20:$I$1339,792))</f>
        <v/>
      </c>
      <c r="C70" s="18" t="str">
        <f>IF($A70="","",SUM(INDEX(_Engine!$G$20:$G$1339,793):INDEX(_Engine!$G$20:$G$1339,804)))</f>
        <v/>
      </c>
      <c r="D70" s="18" t="str">
        <f>IF($A70="","",SUM(INDEX(_Engine!$H$20:$H$1339,793):INDEX(_Engine!$H$20:$H$1339,804)))</f>
        <v/>
      </c>
      <c r="E70" s="18" t="str">
        <f>IF($A70="","",SUM(INDEX(_Engine!$F$20:$F$1339,793):INDEX(_Engine!$F$20:$F$1339,804)))</f>
        <v/>
      </c>
      <c r="F70" s="18" t="str">
        <f>IF($A70="","",INDEX(_Engine!$I$20:$I$1339,804))</f>
        <v/>
      </c>
    </row>
    <row r="71" spans="1:6" x14ac:dyDescent="0.25">
      <c r="A71" s="19" t="str">
        <f>IF(Calculator!$C$11+67&lt;=110,Calculator!$C$11+67,"")</f>
        <v/>
      </c>
      <c r="B71" s="20" t="str">
        <f>IF($A71="","",INDEX(_Engine!$I$20:$I$1339,804))</f>
        <v/>
      </c>
      <c r="C71" s="20" t="str">
        <f>IF($A71="","",SUM(INDEX(_Engine!$G$20:$G$1339,805):INDEX(_Engine!$G$20:$G$1339,816)))</f>
        <v/>
      </c>
      <c r="D71" s="20" t="str">
        <f>IF($A71="","",SUM(INDEX(_Engine!$H$20:$H$1339,805):INDEX(_Engine!$H$20:$H$1339,816)))</f>
        <v/>
      </c>
      <c r="E71" s="20" t="str">
        <f>IF($A71="","",SUM(INDEX(_Engine!$F$20:$F$1339,805):INDEX(_Engine!$F$20:$F$1339,816)))</f>
        <v/>
      </c>
      <c r="F71" s="20" t="str">
        <f>IF($A71="","",INDEX(_Engine!$I$20:$I$1339,816))</f>
        <v/>
      </c>
    </row>
    <row r="72" spans="1:6" x14ac:dyDescent="0.25">
      <c r="A72" s="17" t="str">
        <f>IF(Calculator!$C$11+68&lt;=110,Calculator!$C$11+68,"")</f>
        <v/>
      </c>
      <c r="B72" s="18" t="str">
        <f>IF($A72="","",INDEX(_Engine!$I$20:$I$1339,816))</f>
        <v/>
      </c>
      <c r="C72" s="18" t="str">
        <f>IF($A72="","",SUM(INDEX(_Engine!$G$20:$G$1339,817):INDEX(_Engine!$G$20:$G$1339,828)))</f>
        <v/>
      </c>
      <c r="D72" s="18" t="str">
        <f>IF($A72="","",SUM(INDEX(_Engine!$H$20:$H$1339,817):INDEX(_Engine!$H$20:$H$1339,828)))</f>
        <v/>
      </c>
      <c r="E72" s="18" t="str">
        <f>IF($A72="","",SUM(INDEX(_Engine!$F$20:$F$1339,817):INDEX(_Engine!$F$20:$F$1339,828)))</f>
        <v/>
      </c>
      <c r="F72" s="18" t="str">
        <f>IF($A72="","",INDEX(_Engine!$I$20:$I$1339,828))</f>
        <v/>
      </c>
    </row>
    <row r="73" spans="1:6" x14ac:dyDescent="0.25">
      <c r="A73" s="19" t="str">
        <f>IF(Calculator!$C$11+69&lt;=110,Calculator!$C$11+69,"")</f>
        <v/>
      </c>
      <c r="B73" s="20" t="str">
        <f>IF($A73="","",INDEX(_Engine!$I$20:$I$1339,828))</f>
        <v/>
      </c>
      <c r="C73" s="20" t="str">
        <f>IF($A73="","",SUM(INDEX(_Engine!$G$20:$G$1339,829):INDEX(_Engine!$G$20:$G$1339,840)))</f>
        <v/>
      </c>
      <c r="D73" s="20" t="str">
        <f>IF($A73="","",SUM(INDEX(_Engine!$H$20:$H$1339,829):INDEX(_Engine!$H$20:$H$1339,840)))</f>
        <v/>
      </c>
      <c r="E73" s="20" t="str">
        <f>IF($A73="","",SUM(INDEX(_Engine!$F$20:$F$1339,829):INDEX(_Engine!$F$20:$F$1339,840)))</f>
        <v/>
      </c>
      <c r="F73" s="20" t="str">
        <f>IF($A73="","",INDEX(_Engine!$I$20:$I$1339,840))</f>
        <v/>
      </c>
    </row>
    <row r="74" spans="1:6" x14ac:dyDescent="0.25">
      <c r="A74" s="17" t="str">
        <f>IF(Calculator!$C$11+70&lt;=110,Calculator!$C$11+70,"")</f>
        <v/>
      </c>
      <c r="B74" s="18" t="str">
        <f>IF($A74="","",INDEX(_Engine!$I$20:$I$1339,840))</f>
        <v/>
      </c>
      <c r="C74" s="18" t="str">
        <f>IF($A74="","",SUM(INDEX(_Engine!$G$20:$G$1339,841):INDEX(_Engine!$G$20:$G$1339,852)))</f>
        <v/>
      </c>
      <c r="D74" s="18" t="str">
        <f>IF($A74="","",SUM(INDEX(_Engine!$H$20:$H$1339,841):INDEX(_Engine!$H$20:$H$1339,852)))</f>
        <v/>
      </c>
      <c r="E74" s="18" t="str">
        <f>IF($A74="","",SUM(INDEX(_Engine!$F$20:$F$1339,841):INDEX(_Engine!$F$20:$F$1339,852)))</f>
        <v/>
      </c>
      <c r="F74" s="18" t="str">
        <f>IF($A74="","",INDEX(_Engine!$I$20:$I$1339,852))</f>
        <v/>
      </c>
    </row>
    <row r="75" spans="1:6" x14ac:dyDescent="0.25">
      <c r="A75" s="19" t="str">
        <f>IF(Calculator!$C$11+71&lt;=110,Calculator!$C$11+71,"")</f>
        <v/>
      </c>
      <c r="B75" s="20" t="str">
        <f>IF($A75="","",INDEX(_Engine!$I$20:$I$1339,852))</f>
        <v/>
      </c>
      <c r="C75" s="20" t="str">
        <f>IF($A75="","",SUM(INDEX(_Engine!$G$20:$G$1339,853):INDEX(_Engine!$G$20:$G$1339,864)))</f>
        <v/>
      </c>
      <c r="D75" s="20" t="str">
        <f>IF($A75="","",SUM(INDEX(_Engine!$H$20:$H$1339,853):INDEX(_Engine!$H$20:$H$1339,864)))</f>
        <v/>
      </c>
      <c r="E75" s="20" t="str">
        <f>IF($A75="","",SUM(INDEX(_Engine!$F$20:$F$1339,853):INDEX(_Engine!$F$20:$F$1339,864)))</f>
        <v/>
      </c>
      <c r="F75" s="20" t="str">
        <f>IF($A75="","",INDEX(_Engine!$I$20:$I$1339,864))</f>
        <v/>
      </c>
    </row>
    <row r="76" spans="1:6" x14ac:dyDescent="0.25">
      <c r="A76" s="17" t="str">
        <f>IF(Calculator!$C$11+72&lt;=110,Calculator!$C$11+72,"")</f>
        <v/>
      </c>
      <c r="B76" s="18" t="str">
        <f>IF($A76="","",INDEX(_Engine!$I$20:$I$1339,864))</f>
        <v/>
      </c>
      <c r="C76" s="18" t="str">
        <f>IF($A76="","",SUM(INDEX(_Engine!$G$20:$G$1339,865):INDEX(_Engine!$G$20:$G$1339,876)))</f>
        <v/>
      </c>
      <c r="D76" s="18" t="str">
        <f>IF($A76="","",SUM(INDEX(_Engine!$H$20:$H$1339,865):INDEX(_Engine!$H$20:$H$1339,876)))</f>
        <v/>
      </c>
      <c r="E76" s="18" t="str">
        <f>IF($A76="","",SUM(INDEX(_Engine!$F$20:$F$1339,865):INDEX(_Engine!$F$20:$F$1339,876)))</f>
        <v/>
      </c>
      <c r="F76" s="18" t="str">
        <f>IF($A76="","",INDEX(_Engine!$I$20:$I$1339,876))</f>
        <v/>
      </c>
    </row>
    <row r="77" spans="1:6" x14ac:dyDescent="0.25">
      <c r="A77" s="19" t="str">
        <f>IF(Calculator!$C$11+73&lt;=110,Calculator!$C$11+73,"")</f>
        <v/>
      </c>
      <c r="B77" s="20" t="str">
        <f>IF($A77="","",INDEX(_Engine!$I$20:$I$1339,876))</f>
        <v/>
      </c>
      <c r="C77" s="20" t="str">
        <f>IF($A77="","",SUM(INDEX(_Engine!$G$20:$G$1339,877):INDEX(_Engine!$G$20:$G$1339,888)))</f>
        <v/>
      </c>
      <c r="D77" s="20" t="str">
        <f>IF($A77="","",SUM(INDEX(_Engine!$H$20:$H$1339,877):INDEX(_Engine!$H$20:$H$1339,888)))</f>
        <v/>
      </c>
      <c r="E77" s="20" t="str">
        <f>IF($A77="","",SUM(INDEX(_Engine!$F$20:$F$1339,877):INDEX(_Engine!$F$20:$F$1339,888)))</f>
        <v/>
      </c>
      <c r="F77" s="20" t="str">
        <f>IF($A77="","",INDEX(_Engine!$I$20:$I$1339,888))</f>
        <v/>
      </c>
    </row>
    <row r="78" spans="1:6" x14ac:dyDescent="0.25">
      <c r="A78" s="17" t="str">
        <f>IF(Calculator!$C$11+74&lt;=110,Calculator!$C$11+74,"")</f>
        <v/>
      </c>
      <c r="B78" s="18" t="str">
        <f>IF($A78="","",INDEX(_Engine!$I$20:$I$1339,888))</f>
        <v/>
      </c>
      <c r="C78" s="18" t="str">
        <f>IF($A78="","",SUM(INDEX(_Engine!$G$20:$G$1339,889):INDEX(_Engine!$G$20:$G$1339,900)))</f>
        <v/>
      </c>
      <c r="D78" s="18" t="str">
        <f>IF($A78="","",SUM(INDEX(_Engine!$H$20:$H$1339,889):INDEX(_Engine!$H$20:$H$1339,900)))</f>
        <v/>
      </c>
      <c r="E78" s="18" t="str">
        <f>IF($A78="","",SUM(INDEX(_Engine!$F$20:$F$1339,889):INDEX(_Engine!$F$20:$F$1339,900)))</f>
        <v/>
      </c>
      <c r="F78" s="18" t="str">
        <f>IF($A78="","",INDEX(_Engine!$I$20:$I$1339,900))</f>
        <v/>
      </c>
    </row>
    <row r="79" spans="1:6" x14ac:dyDescent="0.25">
      <c r="A79" s="19" t="str">
        <f>IF(Calculator!$C$11+75&lt;=110,Calculator!$C$11+75,"")</f>
        <v/>
      </c>
      <c r="B79" s="20" t="str">
        <f>IF($A79="","",INDEX(_Engine!$I$20:$I$1339,900))</f>
        <v/>
      </c>
      <c r="C79" s="20" t="str">
        <f>IF($A79="","",SUM(INDEX(_Engine!$G$20:$G$1339,901):INDEX(_Engine!$G$20:$G$1339,912)))</f>
        <v/>
      </c>
      <c r="D79" s="20" t="str">
        <f>IF($A79="","",SUM(INDEX(_Engine!$H$20:$H$1339,901):INDEX(_Engine!$H$20:$H$1339,912)))</f>
        <v/>
      </c>
      <c r="E79" s="20" t="str">
        <f>IF($A79="","",SUM(INDEX(_Engine!$F$20:$F$1339,901):INDEX(_Engine!$F$20:$F$1339,912)))</f>
        <v/>
      </c>
      <c r="F79" s="20" t="str">
        <f>IF($A79="","",INDEX(_Engine!$I$20:$I$1339,912))</f>
        <v/>
      </c>
    </row>
    <row r="80" spans="1:6" x14ac:dyDescent="0.25">
      <c r="A80" s="17" t="str">
        <f>IF(Calculator!$C$11+76&lt;=110,Calculator!$C$11+76,"")</f>
        <v/>
      </c>
      <c r="B80" s="18" t="str">
        <f>IF($A80="","",INDEX(_Engine!$I$20:$I$1339,912))</f>
        <v/>
      </c>
      <c r="C80" s="18" t="str">
        <f>IF($A80="","",SUM(INDEX(_Engine!$G$20:$G$1339,913):INDEX(_Engine!$G$20:$G$1339,924)))</f>
        <v/>
      </c>
      <c r="D80" s="18" t="str">
        <f>IF($A80="","",SUM(INDEX(_Engine!$H$20:$H$1339,913):INDEX(_Engine!$H$20:$H$1339,924)))</f>
        <v/>
      </c>
      <c r="E80" s="18" t="str">
        <f>IF($A80="","",SUM(INDEX(_Engine!$F$20:$F$1339,913):INDEX(_Engine!$F$20:$F$1339,924)))</f>
        <v/>
      </c>
      <c r="F80" s="18" t="str">
        <f>IF($A80="","",INDEX(_Engine!$I$20:$I$1339,924))</f>
        <v/>
      </c>
    </row>
    <row r="81" spans="1:6" x14ac:dyDescent="0.25">
      <c r="A81" s="19" t="str">
        <f>IF(Calculator!$C$11+77&lt;=110,Calculator!$C$11+77,"")</f>
        <v/>
      </c>
      <c r="B81" s="20" t="str">
        <f>IF($A81="","",INDEX(_Engine!$I$20:$I$1339,924))</f>
        <v/>
      </c>
      <c r="C81" s="20" t="str">
        <f>IF($A81="","",SUM(INDEX(_Engine!$G$20:$G$1339,925):INDEX(_Engine!$G$20:$G$1339,936)))</f>
        <v/>
      </c>
      <c r="D81" s="20" t="str">
        <f>IF($A81="","",SUM(INDEX(_Engine!$H$20:$H$1339,925):INDEX(_Engine!$H$20:$H$1339,936)))</f>
        <v/>
      </c>
      <c r="E81" s="20" t="str">
        <f>IF($A81="","",SUM(INDEX(_Engine!$F$20:$F$1339,925):INDEX(_Engine!$F$20:$F$1339,936)))</f>
        <v/>
      </c>
      <c r="F81" s="20" t="str">
        <f>IF($A81="","",INDEX(_Engine!$I$20:$I$1339,936))</f>
        <v/>
      </c>
    </row>
    <row r="82" spans="1:6" x14ac:dyDescent="0.25">
      <c r="A82" s="17" t="str">
        <f>IF(Calculator!$C$11+78&lt;=110,Calculator!$C$11+78,"")</f>
        <v/>
      </c>
      <c r="B82" s="18" t="str">
        <f>IF($A82="","",INDEX(_Engine!$I$20:$I$1339,936))</f>
        <v/>
      </c>
      <c r="C82" s="18" t="str">
        <f>IF($A82="","",SUM(INDEX(_Engine!$G$20:$G$1339,937):INDEX(_Engine!$G$20:$G$1339,948)))</f>
        <v/>
      </c>
      <c r="D82" s="18" t="str">
        <f>IF($A82="","",SUM(INDEX(_Engine!$H$20:$H$1339,937):INDEX(_Engine!$H$20:$H$1339,948)))</f>
        <v/>
      </c>
      <c r="E82" s="18" t="str">
        <f>IF($A82="","",SUM(INDEX(_Engine!$F$20:$F$1339,937):INDEX(_Engine!$F$20:$F$1339,948)))</f>
        <v/>
      </c>
      <c r="F82" s="18" t="str">
        <f>IF($A82="","",INDEX(_Engine!$I$20:$I$1339,948))</f>
        <v/>
      </c>
    </row>
    <row r="83" spans="1:6" x14ac:dyDescent="0.25">
      <c r="A83" s="19" t="str">
        <f>IF(Calculator!$C$11+79&lt;=110,Calculator!$C$11+79,"")</f>
        <v/>
      </c>
      <c r="B83" s="20" t="str">
        <f>IF($A83="","",INDEX(_Engine!$I$20:$I$1339,948))</f>
        <v/>
      </c>
      <c r="C83" s="20" t="str">
        <f>IF($A83="","",SUM(INDEX(_Engine!$G$20:$G$1339,949):INDEX(_Engine!$G$20:$G$1339,960)))</f>
        <v/>
      </c>
      <c r="D83" s="20" t="str">
        <f>IF($A83="","",SUM(INDEX(_Engine!$H$20:$H$1339,949):INDEX(_Engine!$H$20:$H$1339,960)))</f>
        <v/>
      </c>
      <c r="E83" s="20" t="str">
        <f>IF($A83="","",SUM(INDEX(_Engine!$F$20:$F$1339,949):INDEX(_Engine!$F$20:$F$1339,960)))</f>
        <v/>
      </c>
      <c r="F83" s="20" t="str">
        <f>IF($A83="","",INDEX(_Engine!$I$20:$I$1339,960))</f>
        <v/>
      </c>
    </row>
    <row r="84" spans="1:6" x14ac:dyDescent="0.25">
      <c r="A84" s="17" t="str">
        <f>IF(Calculator!$C$11+80&lt;=110,Calculator!$C$11+80,"")</f>
        <v/>
      </c>
      <c r="B84" s="18" t="str">
        <f>IF($A84="","",INDEX(_Engine!$I$20:$I$1339,960))</f>
        <v/>
      </c>
      <c r="C84" s="18" t="str">
        <f>IF($A84="","",SUM(INDEX(_Engine!$G$20:$G$1339,961):INDEX(_Engine!$G$20:$G$1339,972)))</f>
        <v/>
      </c>
      <c r="D84" s="18" t="str">
        <f>IF($A84="","",SUM(INDEX(_Engine!$H$20:$H$1339,961):INDEX(_Engine!$H$20:$H$1339,972)))</f>
        <v/>
      </c>
      <c r="E84" s="18" t="str">
        <f>IF($A84="","",SUM(INDEX(_Engine!$F$20:$F$1339,961):INDEX(_Engine!$F$20:$F$1339,972)))</f>
        <v/>
      </c>
      <c r="F84" s="18" t="str">
        <f>IF($A84="","",INDEX(_Engine!$I$20:$I$1339,972))</f>
        <v/>
      </c>
    </row>
    <row r="85" spans="1:6" x14ac:dyDescent="0.25">
      <c r="A85" s="19" t="str">
        <f>IF(Calculator!$C$11+81&lt;=110,Calculator!$C$11+81,"")</f>
        <v/>
      </c>
      <c r="B85" s="20" t="str">
        <f>IF($A85="","",INDEX(_Engine!$I$20:$I$1339,972))</f>
        <v/>
      </c>
      <c r="C85" s="20" t="str">
        <f>IF($A85="","",SUM(INDEX(_Engine!$G$20:$G$1339,973):INDEX(_Engine!$G$20:$G$1339,984)))</f>
        <v/>
      </c>
      <c r="D85" s="20" t="str">
        <f>IF($A85="","",SUM(INDEX(_Engine!$H$20:$H$1339,973):INDEX(_Engine!$H$20:$H$1339,984)))</f>
        <v/>
      </c>
      <c r="E85" s="20" t="str">
        <f>IF($A85="","",SUM(INDEX(_Engine!$F$20:$F$1339,973):INDEX(_Engine!$F$20:$F$1339,984)))</f>
        <v/>
      </c>
      <c r="F85" s="20" t="str">
        <f>IF($A85="","",INDEX(_Engine!$I$20:$I$1339,984))</f>
        <v/>
      </c>
    </row>
    <row r="86" spans="1:6" x14ac:dyDescent="0.25">
      <c r="A86" s="17" t="str">
        <f>IF(Calculator!$C$11+82&lt;=110,Calculator!$C$11+82,"")</f>
        <v/>
      </c>
      <c r="B86" s="18" t="str">
        <f>IF($A86="","",INDEX(_Engine!$I$20:$I$1339,984))</f>
        <v/>
      </c>
      <c r="C86" s="18" t="str">
        <f>IF($A86="","",SUM(INDEX(_Engine!$G$20:$G$1339,985):INDEX(_Engine!$G$20:$G$1339,996)))</f>
        <v/>
      </c>
      <c r="D86" s="18" t="str">
        <f>IF($A86="","",SUM(INDEX(_Engine!$H$20:$H$1339,985):INDEX(_Engine!$H$20:$H$1339,996)))</f>
        <v/>
      </c>
      <c r="E86" s="18" t="str">
        <f>IF($A86="","",SUM(INDEX(_Engine!$F$20:$F$1339,985):INDEX(_Engine!$F$20:$F$1339,996)))</f>
        <v/>
      </c>
      <c r="F86" s="18" t="str">
        <f>IF($A86="","",INDEX(_Engine!$I$20:$I$1339,996))</f>
        <v/>
      </c>
    </row>
    <row r="87" spans="1:6" x14ac:dyDescent="0.25">
      <c r="A87" s="19" t="str">
        <f>IF(Calculator!$C$11+83&lt;=110,Calculator!$C$11+83,"")</f>
        <v/>
      </c>
      <c r="B87" s="20" t="str">
        <f>IF($A87="","",INDEX(_Engine!$I$20:$I$1339,996))</f>
        <v/>
      </c>
      <c r="C87" s="20" t="str">
        <f>IF($A87="","",SUM(INDEX(_Engine!$G$20:$G$1339,997):INDEX(_Engine!$G$20:$G$1339,1008)))</f>
        <v/>
      </c>
      <c r="D87" s="20" t="str">
        <f>IF($A87="","",SUM(INDEX(_Engine!$H$20:$H$1339,997):INDEX(_Engine!$H$20:$H$1339,1008)))</f>
        <v/>
      </c>
      <c r="E87" s="20" t="str">
        <f>IF($A87="","",SUM(INDEX(_Engine!$F$20:$F$1339,997):INDEX(_Engine!$F$20:$F$1339,1008)))</f>
        <v/>
      </c>
      <c r="F87" s="20" t="str">
        <f>IF($A87="","",INDEX(_Engine!$I$20:$I$1339,1008))</f>
        <v/>
      </c>
    </row>
    <row r="88" spans="1:6" x14ac:dyDescent="0.25">
      <c r="A88" s="17" t="str">
        <f>IF(Calculator!$C$11+84&lt;=110,Calculator!$C$11+84,"")</f>
        <v/>
      </c>
      <c r="B88" s="18" t="str">
        <f>IF($A88="","",INDEX(_Engine!$I$20:$I$1339,1008))</f>
        <v/>
      </c>
      <c r="C88" s="18" t="str">
        <f>IF($A88="","",SUM(INDEX(_Engine!$G$20:$G$1339,1009):INDEX(_Engine!$G$20:$G$1339,1020)))</f>
        <v/>
      </c>
      <c r="D88" s="18" t="str">
        <f>IF($A88="","",SUM(INDEX(_Engine!$H$20:$H$1339,1009):INDEX(_Engine!$H$20:$H$1339,1020)))</f>
        <v/>
      </c>
      <c r="E88" s="18" t="str">
        <f>IF($A88="","",SUM(INDEX(_Engine!$F$20:$F$1339,1009):INDEX(_Engine!$F$20:$F$1339,1020)))</f>
        <v/>
      </c>
      <c r="F88" s="18" t="str">
        <f>IF($A88="","",INDEX(_Engine!$I$20:$I$1339,1020))</f>
        <v/>
      </c>
    </row>
    <row r="89" spans="1:6" x14ac:dyDescent="0.25">
      <c r="A89" s="19" t="str">
        <f>IF(Calculator!$C$11+85&lt;=110,Calculator!$C$11+85,"")</f>
        <v/>
      </c>
      <c r="B89" s="20" t="str">
        <f>IF($A89="","",INDEX(_Engine!$I$20:$I$1339,1020))</f>
        <v/>
      </c>
      <c r="C89" s="20" t="str">
        <f>IF($A89="","",SUM(INDEX(_Engine!$G$20:$G$1339,1021):INDEX(_Engine!$G$20:$G$1339,1032)))</f>
        <v/>
      </c>
      <c r="D89" s="20" t="str">
        <f>IF($A89="","",SUM(INDEX(_Engine!$H$20:$H$1339,1021):INDEX(_Engine!$H$20:$H$1339,1032)))</f>
        <v/>
      </c>
      <c r="E89" s="20" t="str">
        <f>IF($A89="","",SUM(INDEX(_Engine!$F$20:$F$1339,1021):INDEX(_Engine!$F$20:$F$1339,1032)))</f>
        <v/>
      </c>
      <c r="F89" s="20" t="str">
        <f>IF($A89="","",INDEX(_Engine!$I$20:$I$1339,1032))</f>
        <v/>
      </c>
    </row>
    <row r="90" spans="1:6" x14ac:dyDescent="0.25">
      <c r="A90" s="17" t="str">
        <f>IF(Calculator!$C$11+86&lt;=110,Calculator!$C$11+86,"")</f>
        <v/>
      </c>
      <c r="B90" s="18" t="str">
        <f>IF($A90="","",INDEX(_Engine!$I$20:$I$1339,1032))</f>
        <v/>
      </c>
      <c r="C90" s="18" t="str">
        <f>IF($A90="","",SUM(INDEX(_Engine!$G$20:$G$1339,1033):INDEX(_Engine!$G$20:$G$1339,1044)))</f>
        <v/>
      </c>
      <c r="D90" s="18" t="str">
        <f>IF($A90="","",SUM(INDEX(_Engine!$H$20:$H$1339,1033):INDEX(_Engine!$H$20:$H$1339,1044)))</f>
        <v/>
      </c>
      <c r="E90" s="18" t="str">
        <f>IF($A90="","",SUM(INDEX(_Engine!$F$20:$F$1339,1033):INDEX(_Engine!$F$20:$F$1339,1044)))</f>
        <v/>
      </c>
      <c r="F90" s="18" t="str">
        <f>IF($A90="","",INDEX(_Engine!$I$20:$I$1339,1044))</f>
        <v/>
      </c>
    </row>
    <row r="91" spans="1:6" x14ac:dyDescent="0.25">
      <c r="A91" s="19" t="str">
        <f>IF(Calculator!$C$11+87&lt;=110,Calculator!$C$11+87,"")</f>
        <v/>
      </c>
      <c r="B91" s="20" t="str">
        <f>IF($A91="","",INDEX(_Engine!$I$20:$I$1339,1044))</f>
        <v/>
      </c>
      <c r="C91" s="20" t="str">
        <f>IF($A91="","",SUM(INDEX(_Engine!$G$20:$G$1339,1045):INDEX(_Engine!$G$20:$G$1339,1056)))</f>
        <v/>
      </c>
      <c r="D91" s="20" t="str">
        <f>IF($A91="","",SUM(INDEX(_Engine!$H$20:$H$1339,1045):INDEX(_Engine!$H$20:$H$1339,1056)))</f>
        <v/>
      </c>
      <c r="E91" s="20" t="str">
        <f>IF($A91="","",SUM(INDEX(_Engine!$F$20:$F$1339,1045):INDEX(_Engine!$F$20:$F$1339,1056)))</f>
        <v/>
      </c>
      <c r="F91" s="20" t="str">
        <f>IF($A91="","",INDEX(_Engine!$I$20:$I$1339,1056))</f>
        <v/>
      </c>
    </row>
    <row r="92" spans="1:6" x14ac:dyDescent="0.25">
      <c r="A92" s="17" t="str">
        <f>IF(Calculator!$C$11+88&lt;=110,Calculator!$C$11+88,"")</f>
        <v/>
      </c>
      <c r="B92" s="18" t="str">
        <f>IF($A92="","",INDEX(_Engine!$I$20:$I$1339,1056))</f>
        <v/>
      </c>
      <c r="C92" s="18" t="str">
        <f>IF($A92="","",SUM(INDEX(_Engine!$G$20:$G$1339,1057):INDEX(_Engine!$G$20:$G$1339,1068)))</f>
        <v/>
      </c>
      <c r="D92" s="18" t="str">
        <f>IF($A92="","",SUM(INDEX(_Engine!$H$20:$H$1339,1057):INDEX(_Engine!$H$20:$H$1339,1068)))</f>
        <v/>
      </c>
      <c r="E92" s="18" t="str">
        <f>IF($A92="","",SUM(INDEX(_Engine!$F$20:$F$1339,1057):INDEX(_Engine!$F$20:$F$1339,1068)))</f>
        <v/>
      </c>
      <c r="F92" s="18" t="str">
        <f>IF($A92="","",INDEX(_Engine!$I$20:$I$1339,1068))</f>
        <v/>
      </c>
    </row>
    <row r="93" spans="1:6" x14ac:dyDescent="0.25">
      <c r="A93" s="19" t="str">
        <f>IF(Calculator!$C$11+89&lt;=110,Calculator!$C$11+89,"")</f>
        <v/>
      </c>
      <c r="B93" s="20" t="str">
        <f>IF($A93="","",INDEX(_Engine!$I$20:$I$1339,1068))</f>
        <v/>
      </c>
      <c r="C93" s="20" t="str">
        <f>IF($A93="","",SUM(INDEX(_Engine!$G$20:$G$1339,1069):INDEX(_Engine!$G$20:$G$1339,1080)))</f>
        <v/>
      </c>
      <c r="D93" s="20" t="str">
        <f>IF($A93="","",SUM(INDEX(_Engine!$H$20:$H$1339,1069):INDEX(_Engine!$H$20:$H$1339,1080)))</f>
        <v/>
      </c>
      <c r="E93" s="20" t="str">
        <f>IF($A93="","",SUM(INDEX(_Engine!$F$20:$F$1339,1069):INDEX(_Engine!$F$20:$F$1339,1080)))</f>
        <v/>
      </c>
      <c r="F93" s="20" t="str">
        <f>IF($A93="","",INDEX(_Engine!$I$20:$I$1339,1080))</f>
        <v/>
      </c>
    </row>
    <row r="94" spans="1:6" x14ac:dyDescent="0.25">
      <c r="A94" s="17" t="str">
        <f>IF(Calculator!$C$11+90&lt;=110,Calculator!$C$11+90,"")</f>
        <v/>
      </c>
      <c r="B94" s="18" t="str">
        <f>IF($A94="","",INDEX(_Engine!$I$20:$I$1339,1080))</f>
        <v/>
      </c>
      <c r="C94" s="18" t="str">
        <f>IF($A94="","",SUM(INDEX(_Engine!$G$20:$G$1339,1081):INDEX(_Engine!$G$20:$G$1339,1092)))</f>
        <v/>
      </c>
      <c r="D94" s="18" t="str">
        <f>IF($A94="","",SUM(INDEX(_Engine!$H$20:$H$1339,1081):INDEX(_Engine!$H$20:$H$1339,1092)))</f>
        <v/>
      </c>
      <c r="E94" s="18" t="str">
        <f>IF($A94="","",SUM(INDEX(_Engine!$F$20:$F$1339,1081):INDEX(_Engine!$F$20:$F$1339,1092)))</f>
        <v/>
      </c>
      <c r="F94" s="18" t="str">
        <f>IF($A94="","",INDEX(_Engine!$I$20:$I$1339,1092))</f>
        <v/>
      </c>
    </row>
    <row r="95" spans="1:6" x14ac:dyDescent="0.25">
      <c r="A95" s="19" t="str">
        <f>IF(Calculator!$C$11+91&lt;=110,Calculator!$C$11+91,"")</f>
        <v/>
      </c>
      <c r="B95" s="20" t="str">
        <f>IF($A95="","",INDEX(_Engine!$I$20:$I$1339,1092))</f>
        <v/>
      </c>
      <c r="C95" s="20" t="str">
        <f>IF($A95="","",SUM(INDEX(_Engine!$G$20:$G$1339,1093):INDEX(_Engine!$G$20:$G$1339,1104)))</f>
        <v/>
      </c>
      <c r="D95" s="20" t="str">
        <f>IF($A95="","",SUM(INDEX(_Engine!$H$20:$H$1339,1093):INDEX(_Engine!$H$20:$H$1339,1104)))</f>
        <v/>
      </c>
      <c r="E95" s="20" t="str">
        <f>IF($A95="","",SUM(INDEX(_Engine!$F$20:$F$1339,1093):INDEX(_Engine!$F$20:$F$1339,1104)))</f>
        <v/>
      </c>
      <c r="F95" s="20" t="str">
        <f>IF($A95="","",INDEX(_Engine!$I$20:$I$1339,1104))</f>
        <v/>
      </c>
    </row>
    <row r="96" spans="1:6" x14ac:dyDescent="0.25">
      <c r="A96" s="17" t="str">
        <f>IF(Calculator!$C$11+92&lt;=110,Calculator!$C$11+92,"")</f>
        <v/>
      </c>
      <c r="B96" s="18" t="str">
        <f>IF($A96="","",INDEX(_Engine!$I$20:$I$1339,1104))</f>
        <v/>
      </c>
      <c r="C96" s="18" t="str">
        <f>IF($A96="","",SUM(INDEX(_Engine!$G$20:$G$1339,1105):INDEX(_Engine!$G$20:$G$1339,1116)))</f>
        <v/>
      </c>
      <c r="D96" s="18" t="str">
        <f>IF($A96="","",SUM(INDEX(_Engine!$H$20:$H$1339,1105):INDEX(_Engine!$H$20:$H$1339,1116)))</f>
        <v/>
      </c>
      <c r="E96" s="18" t="str">
        <f>IF($A96="","",SUM(INDEX(_Engine!$F$20:$F$1339,1105):INDEX(_Engine!$F$20:$F$1339,1116)))</f>
        <v/>
      </c>
      <c r="F96" s="18" t="str">
        <f>IF($A96="","",INDEX(_Engine!$I$20:$I$1339,1116))</f>
        <v/>
      </c>
    </row>
    <row r="97" spans="1:6" x14ac:dyDescent="0.25">
      <c r="A97" s="19" t="str">
        <f>IF(Calculator!$C$11+93&lt;=110,Calculator!$C$11+93,"")</f>
        <v/>
      </c>
      <c r="B97" s="20" t="str">
        <f>IF($A97="","",INDEX(_Engine!$I$20:$I$1339,1116))</f>
        <v/>
      </c>
      <c r="C97" s="20" t="str">
        <f>IF($A97="","",SUM(INDEX(_Engine!$G$20:$G$1339,1117):INDEX(_Engine!$G$20:$G$1339,1128)))</f>
        <v/>
      </c>
      <c r="D97" s="20" t="str">
        <f>IF($A97="","",SUM(INDEX(_Engine!$H$20:$H$1339,1117):INDEX(_Engine!$H$20:$H$1339,1128)))</f>
        <v/>
      </c>
      <c r="E97" s="20" t="str">
        <f>IF($A97="","",SUM(INDEX(_Engine!$F$20:$F$1339,1117):INDEX(_Engine!$F$20:$F$1339,1128)))</f>
        <v/>
      </c>
      <c r="F97" s="20" t="str">
        <f>IF($A97="","",INDEX(_Engine!$I$20:$I$1339,1128))</f>
        <v/>
      </c>
    </row>
    <row r="98" spans="1:6" x14ac:dyDescent="0.25">
      <c r="A98" s="17" t="str">
        <f>IF(Calculator!$C$11+94&lt;=110,Calculator!$C$11+94,"")</f>
        <v/>
      </c>
      <c r="B98" s="18" t="str">
        <f>IF($A98="","",INDEX(_Engine!$I$20:$I$1339,1128))</f>
        <v/>
      </c>
      <c r="C98" s="18" t="str">
        <f>IF($A98="","",SUM(INDEX(_Engine!$G$20:$G$1339,1129):INDEX(_Engine!$G$20:$G$1339,1140)))</f>
        <v/>
      </c>
      <c r="D98" s="18" t="str">
        <f>IF($A98="","",SUM(INDEX(_Engine!$H$20:$H$1339,1129):INDEX(_Engine!$H$20:$H$1339,1140)))</f>
        <v/>
      </c>
      <c r="E98" s="18" t="str">
        <f>IF($A98="","",SUM(INDEX(_Engine!$F$20:$F$1339,1129):INDEX(_Engine!$F$20:$F$1339,1140)))</f>
        <v/>
      </c>
      <c r="F98" s="18" t="str">
        <f>IF($A98="","",INDEX(_Engine!$I$20:$I$1339,1140))</f>
        <v/>
      </c>
    </row>
  </sheetData>
  <sheetProtection sheet="1" formatCells="0"/>
  <mergeCells count="2">
    <mergeCell ref="A2:F2"/>
    <mergeCell ref="A1:F1"/>
  </mergeCells>
  <pageMargins left="0.75" right="0.75" top="1" bottom="1" header="0.5" footer="0.5"/>
  <headerFooter>
    <oddFooter>&amp;Lneedtheseapps.com&amp;RPage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0"/>
  <sheetViews>
    <sheetView showGridLines="0" workbookViewId="0"/>
  </sheetViews>
  <sheetFormatPr defaultRowHeight="15" x14ac:dyDescent="0.25"/>
  <cols>
    <col min="1" max="1" width="2.140625" customWidth="1"/>
    <col min="2" max="2" width="44" customWidth="1"/>
    <col min="3" max="3" width="70" customWidth="1"/>
    <col min="4" max="4" width="2.140625" customWidth="1"/>
  </cols>
  <sheetData>
    <row r="1" spans="1:4" x14ac:dyDescent="0.25">
      <c r="A1" s="1"/>
      <c r="B1" s="1"/>
      <c r="C1" s="1"/>
      <c r="D1" s="1"/>
    </row>
    <row r="2" spans="1:4" ht="32.1" customHeight="1" x14ac:dyDescent="0.25">
      <c r="A2" s="1"/>
      <c r="B2" s="41" t="s">
        <v>31</v>
      </c>
      <c r="C2" s="29"/>
      <c r="D2" s="1"/>
    </row>
    <row r="3" spans="1:4" x14ac:dyDescent="0.25">
      <c r="A3" s="1"/>
      <c r="B3" s="1"/>
      <c r="C3" s="1"/>
      <c r="D3" s="1"/>
    </row>
    <row r="4" spans="1:4" ht="26.1" customHeight="1" x14ac:dyDescent="0.25">
      <c r="A4" s="1"/>
      <c r="B4" s="35" t="s">
        <v>32</v>
      </c>
      <c r="C4" s="29"/>
      <c r="D4" s="1"/>
    </row>
    <row r="5" spans="1:4" ht="20.100000000000001" customHeight="1" x14ac:dyDescent="0.25">
      <c r="A5" s="1"/>
      <c r="B5" s="43" t="s">
        <v>33</v>
      </c>
      <c r="C5" s="29"/>
      <c r="D5" s="1"/>
    </row>
    <row r="6" spans="1:4" ht="20.100000000000001" customHeight="1" x14ac:dyDescent="0.25">
      <c r="A6" s="1"/>
      <c r="B6" s="29"/>
      <c r="C6" s="29"/>
      <c r="D6" s="1"/>
    </row>
    <row r="7" spans="1:4" x14ac:dyDescent="0.25">
      <c r="A7" s="1"/>
      <c r="B7" s="1"/>
      <c r="C7" s="1"/>
      <c r="D7" s="1"/>
    </row>
    <row r="8" spans="1:4" ht="26.1" customHeight="1" x14ac:dyDescent="0.25">
      <c r="A8" s="1"/>
      <c r="B8" s="35" t="s">
        <v>34</v>
      </c>
      <c r="C8" s="29"/>
      <c r="D8" s="1"/>
    </row>
    <row r="9" spans="1:4" ht="21" customHeight="1" x14ac:dyDescent="0.25">
      <c r="A9" s="1"/>
      <c r="B9" s="21" t="s">
        <v>35</v>
      </c>
      <c r="C9" s="22" t="s">
        <v>36</v>
      </c>
      <c r="D9" s="1"/>
    </row>
    <row r="10" spans="1:4" ht="21" customHeight="1" x14ac:dyDescent="0.25">
      <c r="A10" s="1"/>
      <c r="B10" s="21" t="s">
        <v>37</v>
      </c>
      <c r="C10" s="22" t="s">
        <v>38</v>
      </c>
      <c r="D10" s="1"/>
    </row>
    <row r="11" spans="1:4" ht="21" customHeight="1" x14ac:dyDescent="0.25">
      <c r="A11" s="1"/>
      <c r="B11" s="21" t="s">
        <v>39</v>
      </c>
      <c r="C11" s="22" t="s">
        <v>40</v>
      </c>
      <c r="D11" s="1"/>
    </row>
    <row r="12" spans="1:4" ht="21" customHeight="1" x14ac:dyDescent="0.25">
      <c r="A12" s="1"/>
      <c r="B12" s="21" t="s">
        <v>41</v>
      </c>
      <c r="C12" s="22" t="s">
        <v>42</v>
      </c>
      <c r="D12" s="1"/>
    </row>
    <row r="13" spans="1:4" ht="21" customHeight="1" x14ac:dyDescent="0.25">
      <c r="A13" s="1"/>
      <c r="B13" s="21" t="s">
        <v>43</v>
      </c>
      <c r="C13" s="22" t="s">
        <v>44</v>
      </c>
      <c r="D13" s="1"/>
    </row>
    <row r="14" spans="1:4" ht="21" customHeight="1" x14ac:dyDescent="0.25">
      <c r="A14" s="1"/>
      <c r="B14" s="21" t="s">
        <v>45</v>
      </c>
      <c r="C14" s="22" t="s">
        <v>46</v>
      </c>
      <c r="D14" s="1"/>
    </row>
    <row r="15" spans="1:4" ht="21" customHeight="1" x14ac:dyDescent="0.25">
      <c r="A15" s="1"/>
      <c r="B15" s="21" t="s">
        <v>47</v>
      </c>
      <c r="C15" s="22" t="s">
        <v>48</v>
      </c>
      <c r="D15" s="1"/>
    </row>
    <row r="16" spans="1:4" x14ac:dyDescent="0.25">
      <c r="A16" s="1"/>
      <c r="B16" s="1"/>
      <c r="C16" s="1"/>
      <c r="D16" s="1"/>
    </row>
    <row r="17" spans="1:4" ht="26.1" customHeight="1" x14ac:dyDescent="0.25">
      <c r="A17" s="1"/>
      <c r="B17" s="35" t="s">
        <v>49</v>
      </c>
      <c r="C17" s="29"/>
      <c r="D17" s="1"/>
    </row>
    <row r="18" spans="1:4" ht="24" customHeight="1" x14ac:dyDescent="0.25">
      <c r="A18" s="1"/>
      <c r="B18" s="44" t="s">
        <v>3</v>
      </c>
      <c r="C18" s="29"/>
      <c r="D18" s="1"/>
    </row>
    <row r="19" spans="1:4" x14ac:dyDescent="0.25">
      <c r="A19" s="1"/>
      <c r="B19" s="1"/>
      <c r="C19" s="1"/>
      <c r="D19" s="1"/>
    </row>
    <row r="20" spans="1:4" ht="26.1" customHeight="1" x14ac:dyDescent="0.25">
      <c r="A20" s="1"/>
      <c r="B20" s="35" t="s">
        <v>50</v>
      </c>
      <c r="C20" s="29"/>
      <c r="D20" s="1"/>
    </row>
    <row r="21" spans="1:4" ht="21" customHeight="1" x14ac:dyDescent="0.25">
      <c r="A21" s="1"/>
      <c r="B21" s="21" t="s">
        <v>51</v>
      </c>
      <c r="C21" s="22" t="s">
        <v>52</v>
      </c>
      <c r="D21" s="1"/>
    </row>
    <row r="22" spans="1:4" ht="21" customHeight="1" x14ac:dyDescent="0.25">
      <c r="A22" s="1"/>
      <c r="B22" s="21" t="s">
        <v>53</v>
      </c>
      <c r="C22" s="22" t="s">
        <v>54</v>
      </c>
      <c r="D22" s="1"/>
    </row>
    <row r="23" spans="1:4" ht="21" customHeight="1" x14ac:dyDescent="0.25">
      <c r="A23" s="1"/>
      <c r="B23" s="21" t="s">
        <v>55</v>
      </c>
      <c r="C23" s="22" t="s">
        <v>56</v>
      </c>
      <c r="D23" s="1"/>
    </row>
    <row r="24" spans="1:4" ht="21" customHeight="1" x14ac:dyDescent="0.25">
      <c r="A24" s="1"/>
      <c r="B24" s="21" t="s">
        <v>57</v>
      </c>
      <c r="C24" s="22" t="s">
        <v>58</v>
      </c>
      <c r="D24" s="1"/>
    </row>
    <row r="25" spans="1:4" ht="21" customHeight="1" x14ac:dyDescent="0.25">
      <c r="A25" s="1"/>
      <c r="B25" s="21" t="s">
        <v>59</v>
      </c>
      <c r="C25" s="22" t="s">
        <v>60</v>
      </c>
      <c r="D25" s="1"/>
    </row>
    <row r="26" spans="1:4" ht="21" customHeight="1" x14ac:dyDescent="0.25">
      <c r="A26" s="1"/>
      <c r="B26" s="21" t="s">
        <v>61</v>
      </c>
      <c r="C26" s="22" t="s">
        <v>62</v>
      </c>
      <c r="D26" s="1"/>
    </row>
    <row r="27" spans="1:4" ht="21" customHeight="1" x14ac:dyDescent="0.25">
      <c r="A27" s="1"/>
      <c r="B27" s="21" t="s">
        <v>63</v>
      </c>
      <c r="C27" s="22" t="s">
        <v>64</v>
      </c>
      <c r="D27" s="1"/>
    </row>
    <row r="28" spans="1:4" x14ac:dyDescent="0.25">
      <c r="A28" s="1"/>
      <c r="B28" s="1"/>
      <c r="C28" s="1"/>
      <c r="D28" s="1"/>
    </row>
    <row r="29" spans="1:4" ht="26.1" customHeight="1" x14ac:dyDescent="0.25">
      <c r="A29" s="1"/>
      <c r="B29" s="35" t="s">
        <v>65</v>
      </c>
      <c r="C29" s="29"/>
      <c r="D29" s="1"/>
    </row>
    <row r="30" spans="1:4" ht="21" customHeight="1" x14ac:dyDescent="0.25">
      <c r="A30" s="1"/>
      <c r="B30" s="21" t="s">
        <v>66</v>
      </c>
      <c r="C30" s="22" t="s">
        <v>67</v>
      </c>
      <c r="D30" s="1"/>
    </row>
    <row r="31" spans="1:4" ht="21" customHeight="1" x14ac:dyDescent="0.25">
      <c r="A31" s="1"/>
      <c r="B31" s="21" t="s">
        <v>68</v>
      </c>
      <c r="C31" s="22" t="s">
        <v>69</v>
      </c>
      <c r="D31" s="1"/>
    </row>
    <row r="32" spans="1:4" ht="21" customHeight="1" x14ac:dyDescent="0.25">
      <c r="A32" s="1"/>
      <c r="B32" s="21" t="s">
        <v>70</v>
      </c>
      <c r="C32" s="22" t="s">
        <v>71</v>
      </c>
      <c r="D32" s="1"/>
    </row>
    <row r="33" spans="1:4" ht="21" customHeight="1" x14ac:dyDescent="0.25">
      <c r="A33" s="1"/>
      <c r="B33" s="21" t="s">
        <v>72</v>
      </c>
      <c r="C33" s="22" t="s">
        <v>73</v>
      </c>
      <c r="D33" s="1"/>
    </row>
    <row r="34" spans="1:4" ht="21" customHeight="1" x14ac:dyDescent="0.25">
      <c r="A34" s="1"/>
      <c r="B34" s="21" t="s">
        <v>74</v>
      </c>
      <c r="C34" s="22" t="str">
        <f>"Shown in "&amp;Calculator!$C$8&amp;", which you set on the Calculator sheet."</f>
        <v>Shown in $, which you set on the Calculator sheet.</v>
      </c>
      <c r="D34" s="1"/>
    </row>
    <row r="35" spans="1:4" x14ac:dyDescent="0.25">
      <c r="A35" s="1"/>
      <c r="B35" s="1"/>
      <c r="C35" s="1"/>
      <c r="D35" s="1"/>
    </row>
    <row r="36" spans="1:4" ht="24" customHeight="1" x14ac:dyDescent="0.25">
      <c r="A36" s="1"/>
      <c r="B36" s="42" t="s">
        <v>75</v>
      </c>
      <c r="C36" s="29"/>
      <c r="D36" s="1"/>
    </row>
    <row r="37" spans="1:4" ht="24" customHeight="1" x14ac:dyDescent="0.25">
      <c r="A37" s="1"/>
      <c r="B37" s="42" t="s">
        <v>76</v>
      </c>
      <c r="C37" s="29"/>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sheetData>
  <sheetProtection sheet="1" formatCells="0"/>
  <mergeCells count="10">
    <mergeCell ref="B2:C2"/>
    <mergeCell ref="B29:C29"/>
    <mergeCell ref="B20:C20"/>
    <mergeCell ref="B37:C37"/>
    <mergeCell ref="B5:C6"/>
    <mergeCell ref="B36:C36"/>
    <mergeCell ref="B17:C17"/>
    <mergeCell ref="B18:C18"/>
    <mergeCell ref="B8:C8"/>
    <mergeCell ref="B4:C4"/>
  </mergeCells>
  <hyperlinks>
    <hyperlink ref="B18" r:id="rId1" xr:uid="{00000000-0004-0000-0200-000000000000}"/>
  </hyperlinks>
  <pageMargins left="0.75" right="0.75" top="1" bottom="1" header="0.5" footer="0.5"/>
  <headerFooter>
    <oddFooter>&amp;Lneedtheseapps.com&amp;RPage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339"/>
  <sheetViews>
    <sheetView workbookViewId="0"/>
  </sheetViews>
  <sheetFormatPr defaultRowHeight="15" x14ac:dyDescent="0.25"/>
  <cols>
    <col min="1" max="1" width="34" customWidth="1"/>
    <col min="2" max="10" width="16" customWidth="1"/>
    <col min="12" max="13" width="16" customWidth="1"/>
  </cols>
  <sheetData>
    <row r="1" spans="1:12" ht="16.5" x14ac:dyDescent="0.25">
      <c r="A1" s="23" t="s">
        <v>77</v>
      </c>
    </row>
    <row r="2" spans="1:12" x14ac:dyDescent="0.25">
      <c r="A2" s="24" t="s">
        <v>78</v>
      </c>
      <c r="B2" s="24">
        <f>(1+Calculator!$C$13/100)/(1+Calculator!$C$14/100)-1</f>
        <v>1.9912578921806645E-2</v>
      </c>
    </row>
    <row r="3" spans="1:12" x14ac:dyDescent="0.25">
      <c r="A3" s="24" t="s">
        <v>79</v>
      </c>
      <c r="B3" s="24">
        <f>(1+$B$2)^(1/12)-1</f>
        <v>1.6444269799285038E-3</v>
      </c>
    </row>
    <row r="4" spans="1:12" x14ac:dyDescent="0.25">
      <c r="A4" s="24" t="s">
        <v>80</v>
      </c>
      <c r="B4" s="24">
        <f>ROUND((Calculator!$C$12-Calculator!$C$11)*12,0)</f>
        <v>540</v>
      </c>
    </row>
    <row r="5" spans="1:12" x14ac:dyDescent="0.25">
      <c r="A5" s="24" t="s">
        <v>81</v>
      </c>
      <c r="B5" s="24">
        <f>Calculator!$C$10</f>
        <v>4000</v>
      </c>
    </row>
    <row r="6" spans="1:12" x14ac:dyDescent="0.25">
      <c r="A6" s="24" t="s">
        <v>82</v>
      </c>
      <c r="B6" s="24">
        <f>Calculator!$C$15/100</f>
        <v>0.15</v>
      </c>
    </row>
    <row r="7" spans="1:12" x14ac:dyDescent="0.25">
      <c r="A7" s="24" t="s">
        <v>83</v>
      </c>
      <c r="B7" s="24">
        <f>SUM($D$20:$D$1339)</f>
        <v>1498050.3279752301</v>
      </c>
    </row>
    <row r="8" spans="1:12" x14ac:dyDescent="0.25">
      <c r="A8" s="24" t="s">
        <v>84</v>
      </c>
      <c r="B8" s="24">
        <f>Calculator!$C$9</f>
        <v>2500000</v>
      </c>
    </row>
    <row r="9" spans="1:12" x14ac:dyDescent="0.25">
      <c r="A9" s="24" t="s">
        <v>85</v>
      </c>
      <c r="B9" s="24" t="str">
        <f>IFERROR(MATCH(1,$J$20:$J$1339,0),"")</f>
        <v/>
      </c>
    </row>
    <row r="10" spans="1:12" x14ac:dyDescent="0.25">
      <c r="A10" s="24" t="s">
        <v>86</v>
      </c>
      <c r="B10" s="24" t="str">
        <f>IF($B$9="","",Calculator!$C$11+$B$9/12)</f>
        <v/>
      </c>
    </row>
    <row r="11" spans="1:12" x14ac:dyDescent="0.25">
      <c r="A11" s="24" t="s">
        <v>87</v>
      </c>
      <c r="B11" s="24">
        <f>IF($B$4&lt;=0,$B$8,IF(AND($B$9&lt;&gt;"",$B$9&lt;=$B$4),0,INDEX($I$20:$I$1339,$B$4)))</f>
        <v>2433204.2853171253</v>
      </c>
    </row>
    <row r="12" spans="1:12" x14ac:dyDescent="0.25">
      <c r="A12" s="24" t="s">
        <v>88</v>
      </c>
      <c r="B12" s="24">
        <f>IF($B$4&lt;=0,$B$5,SUMIFS($C$20:$C$1339,$A$20:$A$1339,"&lt;="&amp;$B$4)/$B$4)</f>
        <v>4216.3234222303126</v>
      </c>
    </row>
    <row r="13" spans="1:12" x14ac:dyDescent="0.25">
      <c r="A13" s="24" t="s">
        <v>89</v>
      </c>
      <c r="B13" s="24">
        <f>MAX(0,$B$4/12)</f>
        <v>45</v>
      </c>
    </row>
    <row r="14" spans="1:12" x14ac:dyDescent="0.25">
      <c r="A14" s="24" t="s">
        <v>90</v>
      </c>
      <c r="B14" s="24">
        <f>Calculator!$C$12</f>
        <v>95</v>
      </c>
      <c r="C14" s="24">
        <f>$B$11</f>
        <v>2433204.2853171253</v>
      </c>
      <c r="D14" s="24" t="str">
        <f>"Your plan: age "&amp;Calculator!$C$12</f>
        <v>Your plan: age 95</v>
      </c>
    </row>
    <row r="15" spans="1:12" x14ac:dyDescent="0.25">
      <c r="A15" s="24" t="s">
        <v>91</v>
      </c>
      <c r="B15" s="24" t="e">
        <f>IF($B$10="",NA(),$B$10)</f>
        <v>#N/A</v>
      </c>
      <c r="C15" s="24" t="e">
        <f>IF($B$10="",NA(),0)</f>
        <v>#N/A</v>
      </c>
      <c r="D15" s="24" t="str">
        <f>IF($B$10="","Runs out: not by age 125","Runs out: about age "&amp;TEXT($B$10,"0"))</f>
        <v>Runs out: not by age 125</v>
      </c>
    </row>
    <row r="16" spans="1:12" x14ac:dyDescent="0.25">
      <c r="L16" s="24" t="s">
        <v>92</v>
      </c>
    </row>
    <row r="19" spans="1:13" x14ac:dyDescent="0.25">
      <c r="A19" s="25" t="s">
        <v>93</v>
      </c>
      <c r="B19" s="25" t="s">
        <v>94</v>
      </c>
      <c r="C19" s="25" t="s">
        <v>95</v>
      </c>
      <c r="D19" s="25" t="s">
        <v>96</v>
      </c>
      <c r="E19" s="25" t="s">
        <v>26</v>
      </c>
      <c r="F19" s="25" t="s">
        <v>29</v>
      </c>
      <c r="G19" s="25" t="s">
        <v>97</v>
      </c>
      <c r="H19" s="25" t="s">
        <v>28</v>
      </c>
      <c r="I19" s="25" t="s">
        <v>30</v>
      </c>
      <c r="J19" s="25" t="s">
        <v>98</v>
      </c>
      <c r="L19" s="25" t="s">
        <v>25</v>
      </c>
      <c r="M19" s="25" t="s">
        <v>99</v>
      </c>
    </row>
    <row r="20" spans="1:13" x14ac:dyDescent="0.25">
      <c r="A20">
        <v>1</v>
      </c>
      <c r="B20">
        <f t="shared" ref="B20:B83" si="0">MAX(0,MIN(1,1-(1+$B$3)^-A20))</f>
        <v>1.6417272792967896E-3</v>
      </c>
      <c r="C20">
        <f t="shared" ref="C20:C83" si="1">IF(1-$B$6*B20&gt;0,$B$5/(1-$B$6*B20),$B$5)</f>
        <v>4000.9852790014907</v>
      </c>
      <c r="D20">
        <f t="shared" ref="D20:D83" si="2">IF(A20&lt;=$B$4,C20/(1+$B$3)^A20,0)</f>
        <v>3994.4167523248893</v>
      </c>
      <c r="E20">
        <f>$B$8</f>
        <v>2500000</v>
      </c>
      <c r="F20">
        <f t="shared" ref="F20:F83" si="3">E20*$B$3</f>
        <v>4111.0674498212593</v>
      </c>
      <c r="G20">
        <f>IF(E20+F20&lt;=0,0,MIN(C20,E20+F20))</f>
        <v>4000.9852790014907</v>
      </c>
      <c r="H20">
        <f t="shared" ref="H20:H83" si="4">G20*$B$6*B20</f>
        <v>0.98527900149024361</v>
      </c>
      <c r="I20">
        <f t="shared" ref="I20:I83" si="5">MAX(0,E20+F20-G20)</f>
        <v>2500110.0821708199</v>
      </c>
      <c r="J20">
        <f>IF(OR(E20+F20&lt;=0,C20&gt;=E20+F20),1,0)</f>
        <v>0</v>
      </c>
      <c r="L20" s="26">
        <f>IF(Calculator!$C$11+0&lt;=110,Calculator!$C$11+0,NA())</f>
        <v>50</v>
      </c>
      <c r="M20" s="27">
        <f>IF(ISNA(L20),NA(),IF($B$9="",$B$8,IF(0&gt;$B$9+11,NA(),$B$8)))</f>
        <v>2500000</v>
      </c>
    </row>
    <row r="21" spans="1:13" x14ac:dyDescent="0.25">
      <c r="A21">
        <v>2</v>
      </c>
      <c r="B21">
        <f t="shared" si="0"/>
        <v>3.2807592901338278E-3</v>
      </c>
      <c r="C21">
        <f t="shared" si="1"/>
        <v>4001.9694247553648</v>
      </c>
      <c r="D21">
        <f t="shared" si="2"/>
        <v>3988.8399263862671</v>
      </c>
      <c r="E21">
        <f t="shared" ref="E21:E84" si="6">I20</f>
        <v>2500110.0821708199</v>
      </c>
      <c r="F21">
        <f t="shared" si="3"/>
        <v>4111.2484719129652</v>
      </c>
      <c r="G21">
        <f t="shared" ref="G21:G84" si="7">IF(OR(J20=1,E21+F21&lt;=0),0,MIN(C21,E21+F21))</f>
        <v>4001.9694247553648</v>
      </c>
      <c r="H21">
        <f t="shared" si="4"/>
        <v>1.969424755364654</v>
      </c>
      <c r="I21">
        <f t="shared" si="5"/>
        <v>2500219.3612179775</v>
      </c>
      <c r="J21">
        <f t="shared" ref="J21:J84" si="8">IF(OR(J20=1,E21+F21&lt;=0,C21&gt;=E21+F21),1,0)</f>
        <v>0</v>
      </c>
      <c r="L21" s="26">
        <f>IF(Calculator!$C$11+1&lt;=110,Calculator!$C$11+1,NA())</f>
        <v>51</v>
      </c>
      <c r="M21" s="27">
        <f>IF(ISNA(L21),NA(),IF($B$9="",INDEX($I$20:$I$1339,12),IF(12&gt;$B$9+11,NA(),INDEX($I$20:$I$1339,12))))</f>
        <v>2501267.9380481048</v>
      </c>
    </row>
    <row r="22" spans="1:13" x14ac:dyDescent="0.25">
      <c r="A22">
        <v>3</v>
      </c>
      <c r="B22">
        <f t="shared" si="0"/>
        <v>4.9171004574072308E-3</v>
      </c>
      <c r="C22">
        <f t="shared" si="1"/>
        <v>4002.9524378894989</v>
      </c>
      <c r="D22">
        <f t="shared" si="2"/>
        <v>3983.2695186261731</v>
      </c>
      <c r="E22">
        <f t="shared" si="6"/>
        <v>2500219.3612179775</v>
      </c>
      <c r="F22">
        <f t="shared" si="3"/>
        <v>4111.4281733264515</v>
      </c>
      <c r="G22">
        <f t="shared" si="7"/>
        <v>4002.9524378894989</v>
      </c>
      <c r="H22">
        <f t="shared" si="4"/>
        <v>2.9524378894988765</v>
      </c>
      <c r="I22">
        <f t="shared" si="5"/>
        <v>2500327.8369534146</v>
      </c>
      <c r="J22">
        <f t="shared" si="8"/>
        <v>0</v>
      </c>
      <c r="L22" s="26">
        <f>IF(Calculator!$C$11+2&lt;=110,Calculator!$C$11+2,NA())</f>
        <v>52</v>
      </c>
      <c r="M22" s="27">
        <f>IF(ISNA(L22),NA(),IF($B$9="",INDEX($I$20:$I$1339,24),IF(24&gt;$B$9+11,NA(),INDEX($I$20:$I$1339,24))))</f>
        <v>2502419.9192299452</v>
      </c>
    </row>
    <row r="23" spans="1:13" x14ac:dyDescent="0.25">
      <c r="A23">
        <v>4</v>
      </c>
      <c r="B23">
        <f t="shared" si="0"/>
        <v>6.5507551987480372E-3</v>
      </c>
      <c r="C23">
        <f t="shared" si="1"/>
        <v>4003.934319033378</v>
      </c>
      <c r="D23">
        <f t="shared" si="2"/>
        <v>3977.7055254775246</v>
      </c>
      <c r="E23">
        <f t="shared" si="6"/>
        <v>2500327.8369534146</v>
      </c>
      <c r="F23">
        <f t="shared" si="3"/>
        <v>4111.6065537524719</v>
      </c>
      <c r="G23">
        <f t="shared" si="7"/>
        <v>4003.934319033378</v>
      </c>
      <c r="H23">
        <f t="shared" si="4"/>
        <v>3.9343190333780371</v>
      </c>
      <c r="I23">
        <f t="shared" si="5"/>
        <v>2500435.5091881338</v>
      </c>
      <c r="J23">
        <f t="shared" si="8"/>
        <v>0</v>
      </c>
      <c r="L23" s="26">
        <f>IF(Calculator!$C$11+3&lt;=110,Calculator!$C$11+3,NA())</f>
        <v>53</v>
      </c>
      <c r="M23" s="27">
        <f>IF(ISNA(L23),NA(),IF($B$9="",INDEX($I$20:$I$1339,36),IF(36&gt;$B$9+11,NA(),INDEX($I$20:$I$1339,36))))</f>
        <v>2503455.5910242791</v>
      </c>
    </row>
    <row r="24" spans="1:13" x14ac:dyDescent="0.25">
      <c r="A24">
        <v>5</v>
      </c>
      <c r="B24">
        <f t="shared" si="0"/>
        <v>8.1817279245349761E-3</v>
      </c>
      <c r="C24">
        <f t="shared" si="1"/>
        <v>4004.9150688180912</v>
      </c>
      <c r="D24">
        <f t="shared" si="2"/>
        <v>3972.1479433641512</v>
      </c>
      <c r="E24">
        <f t="shared" si="6"/>
        <v>2500435.5091881338</v>
      </c>
      <c r="F24">
        <f t="shared" si="3"/>
        <v>4111.7836128802337</v>
      </c>
      <c r="G24">
        <f t="shared" si="7"/>
        <v>4004.9150688180912</v>
      </c>
      <c r="H24">
        <f t="shared" si="4"/>
        <v>4.9150688180909832</v>
      </c>
      <c r="I24">
        <f t="shared" si="5"/>
        <v>2500542.3777321959</v>
      </c>
      <c r="J24">
        <f t="shared" si="8"/>
        <v>0</v>
      </c>
      <c r="L24" s="26">
        <f>IF(Calculator!$C$11+4&lt;=110,Calculator!$C$11+4,NA())</f>
        <v>54</v>
      </c>
      <c r="M24" s="27">
        <f>IF(ISNA(L24),NA(),IF($B$9="",INDEX($I$20:$I$1339,48),IF(48&gt;$B$9+11,NA(),INDEX($I$20:$I$1339,48))))</f>
        <v>2504374.5800140272</v>
      </c>
    </row>
    <row r="25" spans="1:13" x14ac:dyDescent="0.25">
      <c r="A25">
        <v>6</v>
      </c>
      <c r="B25">
        <f t="shared" si="0"/>
        <v>9.8100230379062348E-3</v>
      </c>
      <c r="C25">
        <f t="shared" si="1"/>
        <v>4005.894687876324</v>
      </c>
      <c r="D25">
        <f t="shared" si="2"/>
        <v>3966.596768700831</v>
      </c>
      <c r="E25">
        <f t="shared" si="6"/>
        <v>2500542.3777321959</v>
      </c>
      <c r="F25">
        <f t="shared" si="3"/>
        <v>4111.9593503973947</v>
      </c>
      <c r="G25">
        <f t="shared" si="7"/>
        <v>4005.894687876324</v>
      </c>
      <c r="H25">
        <f t="shared" si="4"/>
        <v>5.8946878763239416</v>
      </c>
      <c r="I25">
        <f t="shared" si="5"/>
        <v>2500648.4423947171</v>
      </c>
      <c r="J25">
        <f t="shared" si="8"/>
        <v>0</v>
      </c>
      <c r="L25" s="26">
        <f>IF(Calculator!$C$11+5&lt;=110,Calculator!$C$11+5,NA())</f>
        <v>55</v>
      </c>
      <c r="M25" s="27">
        <f>IF(ISNA(L25),NA(),IF($B$9="",INDEX($I$20:$I$1339,60),IF(60&gt;$B$9+11,NA(),INDEX($I$20:$I$1339,60))))</f>
        <v>2505176.4911100259</v>
      </c>
    </row>
    <row r="26" spans="1:13" x14ac:dyDescent="0.25">
      <c r="A26">
        <v>7</v>
      </c>
      <c r="B26">
        <f t="shared" si="0"/>
        <v>1.1435644934771116E-2</v>
      </c>
      <c r="C26">
        <f t="shared" si="1"/>
        <v>4006.873176842354</v>
      </c>
      <c r="D26">
        <f t="shared" si="2"/>
        <v>3961.0519978933266</v>
      </c>
      <c r="E26">
        <f t="shared" si="6"/>
        <v>2500648.4423947171</v>
      </c>
      <c r="F26">
        <f t="shared" si="3"/>
        <v>4112.1337659900619</v>
      </c>
      <c r="G26">
        <f t="shared" si="7"/>
        <v>4006.873176842354</v>
      </c>
      <c r="H26">
        <f t="shared" si="4"/>
        <v>6.8731768423541277</v>
      </c>
      <c r="I26">
        <f t="shared" si="5"/>
        <v>2500753.7029838646</v>
      </c>
      <c r="J26">
        <f t="shared" si="8"/>
        <v>0</v>
      </c>
      <c r="L26" s="26">
        <f>IF(Calculator!$C$11+6&lt;=110,Calculator!$C$11+6,NA())</f>
        <v>56</v>
      </c>
      <c r="M26" s="27">
        <f>IF(ISNA(L26),NA(),IF($B$9="",INDEX($I$20:$I$1339,72),IF(72&gt;$B$9+11,NA(),INDEX($I$20:$I$1339,72))))</f>
        <v>2505860.906777449</v>
      </c>
    </row>
    <row r="27" spans="1:13" x14ac:dyDescent="0.25">
      <c r="A27">
        <v>8</v>
      </c>
      <c r="B27">
        <f t="shared" si="0"/>
        <v>1.3058598003822031E-2</v>
      </c>
      <c r="C27">
        <f t="shared" si="1"/>
        <v>4007.8505363520435</v>
      </c>
      <c r="D27">
        <f t="shared" si="2"/>
        <v>3955.5136273384196</v>
      </c>
      <c r="E27">
        <f t="shared" si="6"/>
        <v>2500753.7029838646</v>
      </c>
      <c r="F27">
        <f t="shared" si="3"/>
        <v>4112.3068593427788</v>
      </c>
      <c r="G27">
        <f t="shared" si="7"/>
        <v>4007.8505363520435</v>
      </c>
      <c r="H27">
        <f t="shared" si="4"/>
        <v>7.8505363520435774</v>
      </c>
      <c r="I27">
        <f t="shared" si="5"/>
        <v>2500858.1593068554</v>
      </c>
      <c r="J27">
        <f t="shared" si="8"/>
        <v>0</v>
      </c>
      <c r="L27" s="26">
        <f>IF(Calculator!$C$11+7&lt;=110,Calculator!$C$11+7,NA())</f>
        <v>57</v>
      </c>
      <c r="M27" s="27">
        <f>IF(ISNA(L27),NA(),IF($B$9="",INDEX($I$20:$I$1339,84),IF(84&gt;$B$9+11,NA(),INDEX($I$20:$I$1339,84))))</f>
        <v>2506427.386264672</v>
      </c>
    </row>
    <row r="28" spans="1:13" x14ac:dyDescent="0.25">
      <c r="A28">
        <v>9</v>
      </c>
      <c r="B28">
        <f t="shared" si="0"/>
        <v>1.4678886626546706E-2</v>
      </c>
      <c r="C28">
        <f t="shared" si="1"/>
        <v>4008.8267670428331</v>
      </c>
      <c r="D28">
        <f t="shared" si="2"/>
        <v>3949.9816534239458</v>
      </c>
      <c r="E28">
        <f t="shared" si="6"/>
        <v>2500858.1593068554</v>
      </c>
      <c r="F28">
        <f t="shared" si="3"/>
        <v>4112.4786301385293</v>
      </c>
      <c r="G28">
        <f t="shared" si="7"/>
        <v>4008.8267670428331</v>
      </c>
      <c r="H28">
        <f t="shared" si="4"/>
        <v>8.8267670428331257</v>
      </c>
      <c r="I28">
        <f t="shared" si="5"/>
        <v>2500961.8111699512</v>
      </c>
      <c r="J28">
        <f t="shared" si="8"/>
        <v>0</v>
      </c>
      <c r="L28" s="26">
        <f>IF(Calculator!$C$11+8&lt;=110,Calculator!$C$11+8,NA())</f>
        <v>58</v>
      </c>
      <c r="M28" s="27">
        <f>IF(ISNA(L28),NA(),IF($B$9="",INDEX($I$20:$I$1339,96),IF(96&gt;$B$9+11,NA(),INDEX($I$20:$I$1339,96))))</f>
        <v>2506875.4648343483</v>
      </c>
    </row>
    <row r="29" spans="1:13" x14ac:dyDescent="0.25">
      <c r="A29">
        <v>10</v>
      </c>
      <c r="B29">
        <f t="shared" si="0"/>
        <v>1.6296515177238846E-2</v>
      </c>
      <c r="C29">
        <f t="shared" si="1"/>
        <v>4009.8018695537353</v>
      </c>
      <c r="D29">
        <f t="shared" si="2"/>
        <v>3944.4560725288325</v>
      </c>
      <c r="E29">
        <f t="shared" si="6"/>
        <v>2500961.8111699512</v>
      </c>
      <c r="F29">
        <f t="shared" si="3"/>
        <v>4112.6490780587237</v>
      </c>
      <c r="G29">
        <f t="shared" si="7"/>
        <v>4009.8018695537353</v>
      </c>
      <c r="H29">
        <f t="shared" si="4"/>
        <v>9.8018695537354716</v>
      </c>
      <c r="I29">
        <f t="shared" si="5"/>
        <v>2501064.6583784563</v>
      </c>
      <c r="J29">
        <f t="shared" si="8"/>
        <v>0</v>
      </c>
      <c r="L29" s="26">
        <f>IF(Calculator!$C$11+9&lt;=110,Calculator!$C$11+9,NA())</f>
        <v>59</v>
      </c>
      <c r="M29" s="27">
        <f>IF(ISNA(L29),NA(),IF($B$9="",INDEX($I$20:$I$1339,108),IF(108&gt;$B$9+11,NA(),INDEX($I$20:$I$1339,108))))</f>
        <v>2507204.6529964055</v>
      </c>
    </row>
    <row r="30" spans="1:13" x14ac:dyDescent="0.25">
      <c r="A30">
        <v>11</v>
      </c>
      <c r="B30">
        <f t="shared" si="0"/>
        <v>1.7911488023011457E-2</v>
      </c>
      <c r="C30">
        <f t="shared" si="1"/>
        <v>4010.7758445253298</v>
      </c>
      <c r="D30">
        <f t="shared" si="2"/>
        <v>3938.9368810231304</v>
      </c>
      <c r="E30">
        <f t="shared" si="6"/>
        <v>2501064.6583784563</v>
      </c>
      <c r="F30">
        <f t="shared" si="3"/>
        <v>4112.8182027831999</v>
      </c>
      <c r="G30">
        <f t="shared" si="7"/>
        <v>4010.7758445253298</v>
      </c>
      <c r="H30">
        <f t="shared" si="4"/>
        <v>10.775844525329866</v>
      </c>
      <c r="I30">
        <f t="shared" si="5"/>
        <v>2501166.7007367141</v>
      </c>
      <c r="J30">
        <f t="shared" si="8"/>
        <v>0</v>
      </c>
      <c r="L30" s="26">
        <f>IF(Calculator!$C$11+10&lt;=110,Calculator!$C$11+10,NA())</f>
        <v>60</v>
      </c>
      <c r="M30" s="27">
        <f>IF(ISNA(L30),NA(),IF($B$9="",INDEX($I$20:$I$1339,120),IF(120&gt;$B$9+11,NA(),INDEX($I$20:$I$1339,120))))</f>
        <v>2507414.435742713</v>
      </c>
    </row>
    <row r="31" spans="1:13" x14ac:dyDescent="0.25">
      <c r="A31">
        <v>12</v>
      </c>
      <c r="B31">
        <f t="shared" si="0"/>
        <v>1.9523809523808167E-2</v>
      </c>
      <c r="C31">
        <f t="shared" si="1"/>
        <v>4011.7486925997555</v>
      </c>
      <c r="D31">
        <f t="shared" si="2"/>
        <v>3933.4240752680512</v>
      </c>
      <c r="E31">
        <f t="shared" si="6"/>
        <v>2501166.7007367141</v>
      </c>
      <c r="F31">
        <f t="shared" si="3"/>
        <v>4112.9860039902151</v>
      </c>
      <c r="G31">
        <f t="shared" si="7"/>
        <v>4011.7486925997555</v>
      </c>
      <c r="H31">
        <f t="shared" si="4"/>
        <v>11.748692599755609</v>
      </c>
      <c r="I31">
        <f t="shared" si="5"/>
        <v>2501267.9380481048</v>
      </c>
      <c r="J31">
        <f t="shared" si="8"/>
        <v>0</v>
      </c>
      <c r="L31" s="26">
        <f>IF(Calculator!$C$11+11&lt;=110,Calculator!$C$11+11,NA())</f>
        <v>61</v>
      </c>
      <c r="M31" s="27">
        <f>IF(ISNA(L31),NA(),IF($B$9="",INDEX($I$20:$I$1339,132),IF(132&gt;$B$9+11,NA(),INDEX($I$20:$I$1339,132))))</f>
        <v>2507504.2717831046</v>
      </c>
    </row>
    <row r="32" spans="1:13" x14ac:dyDescent="0.25">
      <c r="A32">
        <v>13</v>
      </c>
      <c r="B32">
        <f t="shared" si="0"/>
        <v>2.1133484032413885E-2</v>
      </c>
      <c r="C32">
        <f t="shared" si="1"/>
        <v>4012.7204144207053</v>
      </c>
      <c r="D32">
        <f t="shared" si="2"/>
        <v>3927.9176516160042</v>
      </c>
      <c r="E32">
        <f t="shared" si="6"/>
        <v>2501267.9380481048</v>
      </c>
      <c r="F32">
        <f t="shared" si="3"/>
        <v>4113.1524813564411</v>
      </c>
      <c r="G32">
        <f t="shared" si="7"/>
        <v>4012.7204144207053</v>
      </c>
      <c r="H32">
        <f t="shared" si="4"/>
        <v>12.720414420705181</v>
      </c>
      <c r="I32">
        <f t="shared" si="5"/>
        <v>2501368.3701150408</v>
      </c>
      <c r="J32">
        <f t="shared" si="8"/>
        <v>0</v>
      </c>
      <c r="L32" s="26">
        <f>IF(Calculator!$C$11+12&lt;=110,Calculator!$C$11+12,NA())</f>
        <v>62</v>
      </c>
      <c r="M32" s="27">
        <f>IF(ISNA(L32),NA(),IF($B$9="",INDEX($I$20:$I$1339,144),IF(144&gt;$B$9+11,NA(),INDEX($I$20:$I$1339,144))))</f>
        <v>2507473.5927824685</v>
      </c>
    </row>
    <row r="33" spans="1:13" x14ac:dyDescent="0.25">
      <c r="A33">
        <v>14</v>
      </c>
      <c r="B33">
        <f t="shared" si="0"/>
        <v>2.2740515894468127E-2</v>
      </c>
      <c r="C33">
        <f t="shared" si="1"/>
        <v>4013.691010633419</v>
      </c>
      <c r="D33">
        <f t="shared" si="2"/>
        <v>3922.4176064106259</v>
      </c>
      <c r="E33">
        <f t="shared" si="6"/>
        <v>2501368.3701150408</v>
      </c>
      <c r="F33">
        <f t="shared" si="3"/>
        <v>4113.3176345569609</v>
      </c>
      <c r="G33">
        <f t="shared" si="7"/>
        <v>4013.691010633419</v>
      </c>
      <c r="H33">
        <f t="shared" si="4"/>
        <v>13.691010633418966</v>
      </c>
      <c r="I33">
        <f t="shared" si="5"/>
        <v>2501467.9967389642</v>
      </c>
      <c r="J33">
        <f t="shared" si="8"/>
        <v>0</v>
      </c>
      <c r="L33" s="26">
        <f>IF(Calculator!$C$11+13&lt;=110,Calculator!$C$11+13,NA())</f>
        <v>63</v>
      </c>
      <c r="M33" s="27">
        <f>IF(ISNA(L33),NA(),IF($B$9="",INDEX($I$20:$I$1339,156),IF(156&gt;$B$9+11,NA(),INDEX($I$20:$I$1339,156))))</f>
        <v>2507321.8025985896</v>
      </c>
    </row>
    <row r="34" spans="1:13" x14ac:dyDescent="0.25">
      <c r="A34">
        <v>15</v>
      </c>
      <c r="B34">
        <f t="shared" si="0"/>
        <v>2.4344909448475449E-2</v>
      </c>
      <c r="C34">
        <f t="shared" si="1"/>
        <v>4014.6604818846786</v>
      </c>
      <c r="D34">
        <f t="shared" si="2"/>
        <v>3916.9239359868234</v>
      </c>
      <c r="E34">
        <f t="shared" si="6"/>
        <v>2501467.9967389642</v>
      </c>
      <c r="F34">
        <f t="shared" si="3"/>
        <v>4113.4814632652597</v>
      </c>
      <c r="G34">
        <f t="shared" si="7"/>
        <v>4014.6604818846786</v>
      </c>
      <c r="H34">
        <f t="shared" si="4"/>
        <v>14.660481884678296</v>
      </c>
      <c r="I34">
        <f t="shared" si="5"/>
        <v>2501566.8177203448</v>
      </c>
      <c r="J34">
        <f t="shared" si="8"/>
        <v>0</v>
      </c>
      <c r="L34" s="26">
        <f>IF(Calculator!$C$11+14&lt;=110,Calculator!$C$11+14,NA())</f>
        <v>64</v>
      </c>
      <c r="M34" s="27">
        <f>IF(ISNA(L34),NA(),IF($B$9="",INDEX($I$20:$I$1339,168),IF(168&gt;$B$9+11,NA(),INDEX($I$20:$I$1339,168))))</f>
        <v>2507048.2765203994</v>
      </c>
    </row>
    <row r="35" spans="1:13" x14ac:dyDescent="0.25">
      <c r="A35">
        <v>16</v>
      </c>
      <c r="B35">
        <f t="shared" si="0"/>
        <v>2.5946669025818658E-2</v>
      </c>
      <c r="C35">
        <f t="shared" si="1"/>
        <v>4015.6288288228002</v>
      </c>
      <c r="D35">
        <f t="shared" si="2"/>
        <v>3911.4366366707991</v>
      </c>
      <c r="E35">
        <f t="shared" si="6"/>
        <v>2501566.8177203448</v>
      </c>
      <c r="F35">
        <f t="shared" si="3"/>
        <v>4113.6439671532244</v>
      </c>
      <c r="G35">
        <f t="shared" si="7"/>
        <v>4015.6288288228002</v>
      </c>
      <c r="H35">
        <f t="shared" si="4"/>
        <v>15.62882882280015</v>
      </c>
      <c r="I35">
        <f t="shared" si="5"/>
        <v>2501664.8328586752</v>
      </c>
      <c r="J35">
        <f t="shared" si="8"/>
        <v>0</v>
      </c>
      <c r="L35" s="26">
        <f>IF(Calculator!$C$11+15&lt;=110,Calculator!$C$11+15,NA())</f>
        <v>65</v>
      </c>
      <c r="M35" s="27">
        <f>IF(ISNA(L35),NA(),IF($B$9="",INDEX($I$20:$I$1339,180),IF(180&gt;$B$9+11,NA(),INDEX($I$20:$I$1339,180))))</f>
        <v>2506652.3605063083</v>
      </c>
    </row>
    <row r="36" spans="1:13" x14ac:dyDescent="0.25">
      <c r="A36">
        <v>17</v>
      </c>
      <c r="B36">
        <f t="shared" si="0"/>
        <v>2.7545798950768807E-2</v>
      </c>
      <c r="C36">
        <f t="shared" si="1"/>
        <v>4016.59605209763</v>
      </c>
      <c r="D36">
        <f t="shared" si="2"/>
        <v>3905.9557047800968</v>
      </c>
      <c r="E36">
        <f t="shared" si="6"/>
        <v>2501664.8328586752</v>
      </c>
      <c r="F36">
        <f t="shared" si="3"/>
        <v>4113.8051458911368</v>
      </c>
      <c r="G36">
        <f t="shared" si="7"/>
        <v>4016.59605209763</v>
      </c>
      <c r="H36">
        <f t="shared" si="4"/>
        <v>16.596052097629954</v>
      </c>
      <c r="I36">
        <f t="shared" si="5"/>
        <v>2501762.0419524685</v>
      </c>
      <c r="J36">
        <f t="shared" si="8"/>
        <v>0</v>
      </c>
      <c r="L36" s="26">
        <f>IF(Calculator!$C$11+16&lt;=110,Calculator!$C$11+16,NA())</f>
        <v>66</v>
      </c>
      <c r="M36" s="27">
        <f>IF(ISNA(L36),NA(),IF($B$9="",INDEX($I$20:$I$1339,192),IF(192&gt;$B$9+11,NA(),INDEX($I$20:$I$1339,192))))</f>
        <v>2506133.3704222646</v>
      </c>
    </row>
    <row r="37" spans="1:13" x14ac:dyDescent="0.25">
      <c r="A37">
        <v>18</v>
      </c>
      <c r="B37">
        <f t="shared" si="0"/>
        <v>2.914230354049796E-2</v>
      </c>
      <c r="C37">
        <f t="shared" si="1"/>
        <v>4017.5621523605359</v>
      </c>
      <c r="D37">
        <f t="shared" si="2"/>
        <v>3900.4811366236286</v>
      </c>
      <c r="E37">
        <f t="shared" si="6"/>
        <v>2501762.0419524685</v>
      </c>
      <c r="F37">
        <f t="shared" si="3"/>
        <v>4113.9649991476645</v>
      </c>
      <c r="G37">
        <f t="shared" si="7"/>
        <v>4017.5621523605359</v>
      </c>
      <c r="H37">
        <f t="shared" si="4"/>
        <v>17.562152360536057</v>
      </c>
      <c r="I37">
        <f t="shared" si="5"/>
        <v>2501858.4447992556</v>
      </c>
      <c r="J37">
        <f t="shared" si="8"/>
        <v>0</v>
      </c>
      <c r="L37" s="26">
        <f>IF(Calculator!$C$11+17&lt;=110,Calculator!$C$11+17,NA())</f>
        <v>67</v>
      </c>
      <c r="M37" s="27">
        <f>IF(ISNA(L37),NA(),IF($B$9="",INDEX($I$20:$I$1339,204),IF(204&gt;$B$9+11,NA(),INDEX($I$20:$I$1339,204))))</f>
        <v>2505490.5912791695</v>
      </c>
    </row>
    <row r="38" spans="1:13" x14ac:dyDescent="0.25">
      <c r="A38">
        <v>19</v>
      </c>
      <c r="B38">
        <f t="shared" si="0"/>
        <v>3.073618710509074E-2</v>
      </c>
      <c r="C38">
        <f t="shared" si="1"/>
        <v>4018.5271302644037</v>
      </c>
      <c r="D38">
        <f t="shared" si="2"/>
        <v>3895.0129285017133</v>
      </c>
      <c r="E38">
        <f t="shared" si="6"/>
        <v>2501858.4447992556</v>
      </c>
      <c r="F38">
        <f t="shared" si="3"/>
        <v>4114.1235265898631</v>
      </c>
      <c r="G38">
        <f t="shared" si="7"/>
        <v>4018.5271302644037</v>
      </c>
      <c r="H38">
        <f t="shared" si="4"/>
        <v>18.52713026440351</v>
      </c>
      <c r="I38">
        <f t="shared" si="5"/>
        <v>2501954.0411955812</v>
      </c>
      <c r="J38">
        <f t="shared" si="8"/>
        <v>0</v>
      </c>
      <c r="L38" s="26">
        <f>IF(Calculator!$C$11+18&lt;=110,Calculator!$C$11+18,NA())</f>
        <v>68</v>
      </c>
      <c r="M38" s="27">
        <f>IF(ISNA(L38),NA(),IF($B$9="",INDEX($I$20:$I$1339,216),IF(216&gt;$B$9+11,NA(),INDEX($I$20:$I$1339,216))))</f>
        <v>2504723.2764692907</v>
      </c>
    </row>
    <row r="39" spans="1:13" x14ac:dyDescent="0.25">
      <c r="A39">
        <v>20</v>
      </c>
      <c r="B39">
        <f t="shared" si="0"/>
        <v>3.2327453947555651E-2</v>
      </c>
      <c r="C39">
        <f t="shared" si="1"/>
        <v>4019.4909864636279</v>
      </c>
      <c r="D39">
        <f t="shared" si="2"/>
        <v>3889.5510767061101</v>
      </c>
      <c r="E39">
        <f t="shared" si="6"/>
        <v>2501954.0411955812</v>
      </c>
      <c r="F39">
        <f t="shared" si="3"/>
        <v>4114.2807278831651</v>
      </c>
      <c r="G39">
        <f t="shared" si="7"/>
        <v>4019.4909864636279</v>
      </c>
      <c r="H39">
        <f t="shared" si="4"/>
        <v>19.490986463627696</v>
      </c>
      <c r="I39">
        <f t="shared" si="5"/>
        <v>2502048.8309370009</v>
      </c>
      <c r="J39">
        <f t="shared" si="8"/>
        <v>0</v>
      </c>
      <c r="L39" s="26">
        <f>IF(Calculator!$C$11+19&lt;=110,Calculator!$C$11+19,NA())</f>
        <v>69</v>
      </c>
      <c r="M39" s="27">
        <f>IF(ISNA(L39),NA(),IF($B$9="",INDEX($I$20:$I$1339,228),IF(228&gt;$B$9+11,NA(),INDEX($I$20:$I$1339,228))))</f>
        <v>2503830.6470012851</v>
      </c>
    </row>
    <row r="40" spans="1:13" x14ac:dyDescent="0.25">
      <c r="A40">
        <v>21</v>
      </c>
      <c r="B40">
        <f t="shared" si="0"/>
        <v>3.3916108363836517E-2</v>
      </c>
      <c r="C40">
        <f t="shared" si="1"/>
        <v>4020.453721614108</v>
      </c>
      <c r="D40">
        <f t="shared" si="2"/>
        <v>3884.0955775200537</v>
      </c>
      <c r="E40">
        <f t="shared" si="6"/>
        <v>2502048.8309370009</v>
      </c>
      <c r="F40">
        <f t="shared" si="3"/>
        <v>4114.4366026913758</v>
      </c>
      <c r="G40">
        <f t="shared" si="7"/>
        <v>4020.453721614108</v>
      </c>
      <c r="H40">
        <f t="shared" si="4"/>
        <v>20.453721614108083</v>
      </c>
      <c r="I40">
        <f t="shared" si="5"/>
        <v>2502142.813818078</v>
      </c>
      <c r="J40">
        <f t="shared" si="8"/>
        <v>0</v>
      </c>
      <c r="L40" s="26">
        <f>IF(Calculator!$C$11+20&lt;=110,Calculator!$C$11+20,NA())</f>
        <v>70</v>
      </c>
      <c r="M40" s="27">
        <f>IF(ISNA(L40),NA(),IF($B$9="",INDEX($I$20:$I$1339,240),IF(240&gt;$B$9+11,NA(),INDEX($I$20:$I$1339,240))))</f>
        <v>2502811.8907334418</v>
      </c>
    </row>
    <row r="41" spans="1:13" x14ac:dyDescent="0.25">
      <c r="A41">
        <v>22</v>
      </c>
      <c r="B41">
        <f t="shared" si="0"/>
        <v>3.5502154642824801E-2</v>
      </c>
      <c r="C41">
        <f t="shared" si="1"/>
        <v>4021.4153363732426</v>
      </c>
      <c r="D41">
        <f t="shared" si="2"/>
        <v>3878.646427218292</v>
      </c>
      <c r="E41">
        <f t="shared" si="6"/>
        <v>2502142.813818078</v>
      </c>
      <c r="F41">
        <f t="shared" si="3"/>
        <v>4114.5911506766706</v>
      </c>
      <c r="G41">
        <f t="shared" si="7"/>
        <v>4021.4153363732426</v>
      </c>
      <c r="H41">
        <f t="shared" si="4"/>
        <v>21.415336373242525</v>
      </c>
      <c r="I41">
        <f t="shared" si="5"/>
        <v>2502235.9896323816</v>
      </c>
      <c r="J41">
        <f t="shared" si="8"/>
        <v>0</v>
      </c>
      <c r="L41" s="26">
        <f>IF(Calculator!$C$11+21&lt;=110,Calculator!$C$11+21,NA())</f>
        <v>71</v>
      </c>
      <c r="M41" s="27">
        <f>IF(ISNA(L41),NA(),IF($B$9="",INDEX($I$20:$I$1339,252),IF(252&gt;$B$9+11,NA(),INDEX($I$20:$I$1339,252))))</f>
        <v>2501666.161604743</v>
      </c>
    </row>
    <row r="42" spans="1:13" x14ac:dyDescent="0.25">
      <c r="A42">
        <v>23</v>
      </c>
      <c r="B42">
        <f t="shared" si="0"/>
        <v>3.708559706637049E-2</v>
      </c>
      <c r="C42">
        <f t="shared" si="1"/>
        <v>4022.375831399921</v>
      </c>
      <c r="D42">
        <f t="shared" si="2"/>
        <v>3873.2036220671162</v>
      </c>
      <c r="E42">
        <f t="shared" si="6"/>
        <v>2502235.9896323816</v>
      </c>
      <c r="F42">
        <f t="shared" si="3"/>
        <v>4114.7443714995879</v>
      </c>
      <c r="G42">
        <f t="shared" si="7"/>
        <v>4022.375831399921</v>
      </c>
      <c r="H42">
        <f t="shared" si="4"/>
        <v>22.375831399920671</v>
      </c>
      <c r="I42">
        <f t="shared" si="5"/>
        <v>2502328.3581724809</v>
      </c>
      <c r="J42">
        <f t="shared" si="8"/>
        <v>0</v>
      </c>
      <c r="L42" s="26">
        <f>IF(Calculator!$C$11+22&lt;=110,Calculator!$C$11+22,NA())</f>
        <v>72</v>
      </c>
      <c r="M42" s="27">
        <f>IF(ISNA(L42),NA(),IF($B$9="",INDEX($I$20:$I$1339,264),IF(264&gt;$B$9+11,NA(),INDEX($I$20:$I$1339,264))))</f>
        <v>2500392.578863339</v>
      </c>
    </row>
    <row r="43" spans="1:13" x14ac:dyDescent="0.25">
      <c r="A43">
        <v>24</v>
      </c>
      <c r="B43">
        <f t="shared" si="0"/>
        <v>3.8666439909294414E-2</v>
      </c>
      <c r="C43">
        <f t="shared" si="1"/>
        <v>4023.3352073545184</v>
      </c>
      <c r="D43">
        <f t="shared" si="2"/>
        <v>3867.7671583243964</v>
      </c>
      <c r="E43">
        <f t="shared" si="6"/>
        <v>2502328.3581724809</v>
      </c>
      <c r="F43">
        <f t="shared" si="3"/>
        <v>4114.8962648190245</v>
      </c>
      <c r="G43">
        <f t="shared" si="7"/>
        <v>4023.3352073545184</v>
      </c>
      <c r="H43">
        <f t="shared" si="4"/>
        <v>23.335207354518307</v>
      </c>
      <c r="I43">
        <f t="shared" si="5"/>
        <v>2502419.9192299452</v>
      </c>
      <c r="J43">
        <f t="shared" si="8"/>
        <v>0</v>
      </c>
      <c r="L43" s="26">
        <f>IF(Calculator!$C$11+23&lt;=110,Calculator!$C$11+23,NA())</f>
        <v>73</v>
      </c>
      <c r="M43" s="27">
        <f>IF(ISNA(L43),NA(),IF($B$9="",INDEX($I$20:$I$1339,276),IF(276&gt;$B$9+11,NA(),INDEX($I$20:$I$1339,276))))</f>
        <v>2498990.2262920225</v>
      </c>
    </row>
    <row r="44" spans="1:13" x14ac:dyDescent="0.25">
      <c r="A44">
        <v>25</v>
      </c>
      <c r="B44">
        <f t="shared" si="0"/>
        <v>4.0244687439398796E-2</v>
      </c>
      <c r="C44">
        <f t="shared" si="1"/>
        <v>4024.2934648988908</v>
      </c>
      <c r="D44">
        <f t="shared" si="2"/>
        <v>3862.3370322396195</v>
      </c>
      <c r="E44">
        <f t="shared" si="6"/>
        <v>2502419.9192299452</v>
      </c>
      <c r="F44">
        <f t="shared" si="3"/>
        <v>4115.0468302922291</v>
      </c>
      <c r="G44">
        <f t="shared" si="7"/>
        <v>4024.2934648988908</v>
      </c>
      <c r="H44">
        <f t="shared" si="4"/>
        <v>24.293464898890658</v>
      </c>
      <c r="I44">
        <f t="shared" si="5"/>
        <v>2502510.6725953384</v>
      </c>
      <c r="J44">
        <f t="shared" si="8"/>
        <v>0</v>
      </c>
      <c r="L44" s="26">
        <f>IF(Calculator!$C$11+24&lt;=110,Calculator!$C$11+24,NA())</f>
        <v>74</v>
      </c>
      <c r="M44" s="27">
        <f>IF(ISNA(L44),NA(),IF($B$9="",INDEX($I$20:$I$1339,288),IF(288&gt;$B$9+11,NA(),INDEX($I$20:$I$1339,288))))</f>
        <v>2497458.1514302846</v>
      </c>
    </row>
    <row r="45" spans="1:13" x14ac:dyDescent="0.25">
      <c r="A45">
        <v>26</v>
      </c>
      <c r="B45">
        <f t="shared" si="0"/>
        <v>4.1820343917479463E-2</v>
      </c>
      <c r="C45">
        <f t="shared" si="1"/>
        <v>4025.2506046963667</v>
      </c>
      <c r="D45">
        <f t="shared" si="2"/>
        <v>3856.9132400539224</v>
      </c>
      <c r="E45">
        <f t="shared" si="6"/>
        <v>2502510.6725953384</v>
      </c>
      <c r="F45">
        <f t="shared" si="3"/>
        <v>4115.1960675748014</v>
      </c>
      <c r="G45">
        <f t="shared" si="7"/>
        <v>4025.2506046963667</v>
      </c>
      <c r="H45">
        <f t="shared" si="4"/>
        <v>25.250604696366633</v>
      </c>
      <c r="I45">
        <f t="shared" si="5"/>
        <v>2502600.6180582168</v>
      </c>
      <c r="J45">
        <f t="shared" si="8"/>
        <v>0</v>
      </c>
      <c r="L45" s="26">
        <f>IF(Calculator!$C$11+25&lt;=110,Calculator!$C$11+25,NA())</f>
        <v>75</v>
      </c>
      <c r="M45" s="27">
        <f>IF(ISNA(L45),NA(),IF($B$9="",INDEX($I$20:$I$1339,300),IF(300&gt;$B$9+11,NA(),INDEX($I$20:$I$1339,300))))</f>
        <v>2495795.3647925085</v>
      </c>
    </row>
    <row r="46" spans="1:13" x14ac:dyDescent="0.25">
      <c r="A46">
        <v>27</v>
      </c>
      <c r="B46">
        <f t="shared" si="0"/>
        <v>4.3393413597337283E-2</v>
      </c>
      <c r="C46">
        <f t="shared" si="1"/>
        <v>4026.2066274117428</v>
      </c>
      <c r="D46">
        <f t="shared" si="2"/>
        <v>3851.495778000125</v>
      </c>
      <c r="E46">
        <f t="shared" si="6"/>
        <v>2502600.6180582168</v>
      </c>
      <c r="F46">
        <f t="shared" si="3"/>
        <v>4115.3439763206807</v>
      </c>
      <c r="G46">
        <f t="shared" si="7"/>
        <v>4026.2066274117428</v>
      </c>
      <c r="H46">
        <f t="shared" si="4"/>
        <v>26.20662741174273</v>
      </c>
      <c r="I46">
        <f t="shared" si="5"/>
        <v>2502689.7554071257</v>
      </c>
      <c r="J46">
        <f t="shared" si="8"/>
        <v>0</v>
      </c>
      <c r="L46" s="26">
        <f>IF(Calculator!$C$11+26&lt;=110,Calculator!$C$11+26,NA())</f>
        <v>76</v>
      </c>
      <c r="M46" s="27">
        <f>IF(ISNA(L46),NA(),IF($B$9="",INDEX($I$20:$I$1339,312),IF(312&gt;$B$9+11,NA(),INDEX($I$20:$I$1339,312))))</f>
        <v>2494000.839081876</v>
      </c>
    </row>
    <row r="47" spans="1:13" x14ac:dyDescent="0.25">
      <c r="A47">
        <v>28</v>
      </c>
      <c r="B47">
        <f t="shared" si="0"/>
        <v>4.4963900725789485E-2</v>
      </c>
      <c r="C47">
        <f t="shared" si="1"/>
        <v>4027.1615337112767</v>
      </c>
      <c r="D47">
        <f t="shared" si="2"/>
        <v>3846.0846423027647</v>
      </c>
      <c r="E47">
        <f t="shared" si="6"/>
        <v>2502689.7554071257</v>
      </c>
      <c r="F47">
        <f t="shared" si="3"/>
        <v>4115.4905561821461</v>
      </c>
      <c r="G47">
        <f t="shared" si="7"/>
        <v>4027.1615337112767</v>
      </c>
      <c r="H47">
        <f t="shared" si="4"/>
        <v>27.161533711276796</v>
      </c>
      <c r="I47">
        <f t="shared" si="5"/>
        <v>2502778.0844295966</v>
      </c>
      <c r="J47">
        <f t="shared" si="8"/>
        <v>0</v>
      </c>
      <c r="L47" s="26">
        <f>IF(Calculator!$C$11+27&lt;=110,Calculator!$C$11+27,NA())</f>
        <v>77</v>
      </c>
      <c r="M47" s="27">
        <f>IF(ISNA(L47),NA(),IF($B$9="",INDEX($I$20:$I$1339,324),IF(324&gt;$B$9+11,NA(),INDEX($I$20:$I$1339,324))))</f>
        <v>2492073.5083995429</v>
      </c>
    </row>
    <row r="48" spans="1:13" x14ac:dyDescent="0.25">
      <c r="A48">
        <v>29</v>
      </c>
      <c r="B48">
        <f t="shared" si="0"/>
        <v>4.6531809542681102E-2</v>
      </c>
      <c r="C48">
        <f t="shared" si="1"/>
        <v>4028.115324262682</v>
      </c>
      <c r="D48">
        <f t="shared" si="2"/>
        <v>3840.6798291781356</v>
      </c>
      <c r="E48">
        <f t="shared" si="6"/>
        <v>2502778.0844295966</v>
      </c>
      <c r="F48">
        <f t="shared" si="3"/>
        <v>4115.635806809807</v>
      </c>
      <c r="G48">
        <f t="shared" si="7"/>
        <v>4028.115324262682</v>
      </c>
      <c r="H48">
        <f t="shared" si="4"/>
        <v>28.115324262681938</v>
      </c>
      <c r="I48">
        <f t="shared" si="5"/>
        <v>2502865.6049121437</v>
      </c>
      <c r="J48">
        <f t="shared" si="8"/>
        <v>0</v>
      </c>
      <c r="L48" s="26">
        <f>IF(Calculator!$C$11+28&lt;=110,Calculator!$C$11+28,NA())</f>
        <v>78</v>
      </c>
      <c r="M48" s="27">
        <f>IF(ISNA(L48),NA(),IF($B$9="",INDEX($I$20:$I$1339,336),IF(336&gt;$B$9+11,NA(),INDEX($I$20:$I$1339,336))))</f>
        <v>2490012.2674486339</v>
      </c>
    </row>
    <row r="49" spans="1:13" x14ac:dyDescent="0.25">
      <c r="A49">
        <v>30</v>
      </c>
      <c r="B49">
        <f t="shared" si="0"/>
        <v>4.8097144280896731E-2</v>
      </c>
      <c r="C49">
        <f t="shared" si="1"/>
        <v>4029.0679997351203</v>
      </c>
      <c r="D49">
        <f t="shared" si="2"/>
        <v>3835.2813348343161</v>
      </c>
      <c r="E49">
        <f t="shared" si="6"/>
        <v>2502865.6049121437</v>
      </c>
      <c r="F49">
        <f t="shared" si="3"/>
        <v>4115.7797278526041</v>
      </c>
      <c r="G49">
        <f t="shared" si="7"/>
        <v>4029.0679997351203</v>
      </c>
      <c r="H49">
        <f t="shared" si="4"/>
        <v>29.067999735120608</v>
      </c>
      <c r="I49">
        <f t="shared" si="5"/>
        <v>2502952.3166402611</v>
      </c>
      <c r="J49">
        <f t="shared" si="8"/>
        <v>0</v>
      </c>
      <c r="L49" s="26">
        <f>IF(Calculator!$C$11+29&lt;=110,Calculator!$C$11+29,NA())</f>
        <v>79</v>
      </c>
      <c r="M49" s="27">
        <f>IF(ISNA(L49),NA(),IF($B$9="",INDEX($I$20:$I$1339,348),IF(348&gt;$B$9+11,NA(),INDEX($I$20:$I$1339,348))))</f>
        <v>2487815.9707325953</v>
      </c>
    </row>
    <row r="50" spans="1:13" x14ac:dyDescent="0.25">
      <c r="A50">
        <v>31</v>
      </c>
      <c r="B50">
        <f t="shared" si="0"/>
        <v>4.9659909166370975E-2</v>
      </c>
      <c r="C50">
        <f t="shared" si="1"/>
        <v>4030.0195607991977</v>
      </c>
      <c r="D50">
        <f t="shared" si="2"/>
        <v>3829.8891554712113</v>
      </c>
      <c r="E50">
        <f t="shared" si="6"/>
        <v>2502952.3166402611</v>
      </c>
      <c r="F50">
        <f t="shared" si="3"/>
        <v>4115.922318957797</v>
      </c>
      <c r="G50">
        <f t="shared" si="7"/>
        <v>4030.0195607991977</v>
      </c>
      <c r="H50">
        <f t="shared" si="4"/>
        <v>30.019560799197961</v>
      </c>
      <c r="I50">
        <f t="shared" si="5"/>
        <v>2503038.2193984198</v>
      </c>
      <c r="J50">
        <f t="shared" si="8"/>
        <v>0</v>
      </c>
      <c r="L50" s="26">
        <f>IF(Calculator!$C$11+30&lt;=110,Calculator!$C$11+30,NA())</f>
        <v>80</v>
      </c>
      <c r="M50" s="27">
        <f>IF(ISNA(L50),NA(),IF($B$9="",INDEX($I$20:$I$1339,360),IF(360&gt;$B$9+11,NA(),INDEX($I$20:$I$1339,360))))</f>
        <v>2485483.4317474538</v>
      </c>
    </row>
    <row r="51" spans="1:13" x14ac:dyDescent="0.25">
      <c r="A51">
        <v>32</v>
      </c>
      <c r="B51">
        <f t="shared" si="0"/>
        <v>5.1220108418102095E-2</v>
      </c>
      <c r="C51">
        <f t="shared" si="1"/>
        <v>4030.9700081269571</v>
      </c>
      <c r="D51">
        <f t="shared" si="2"/>
        <v>3824.5032872805764</v>
      </c>
      <c r="E51">
        <f t="shared" si="6"/>
        <v>2503038.2193984198</v>
      </c>
      <c r="F51">
        <f t="shared" si="3"/>
        <v>4116.0635797709638</v>
      </c>
      <c r="G51">
        <f t="shared" si="7"/>
        <v>4030.9700081269571</v>
      </c>
      <c r="H51">
        <f t="shared" si="4"/>
        <v>30.970008126957094</v>
      </c>
      <c r="I51">
        <f t="shared" si="5"/>
        <v>2503123.3129700636</v>
      </c>
      <c r="J51">
        <f t="shared" si="8"/>
        <v>0</v>
      </c>
      <c r="L51" s="26">
        <f>IF(Calculator!$C$11+31&lt;=110,Calculator!$C$11+31,NA())</f>
        <v>81</v>
      </c>
      <c r="M51" s="27">
        <f>IF(ISNA(L51),NA(),IF($B$9="",INDEX($I$20:$I$1339,372),IF(372&gt;$B$9+11,NA(),INDEX($I$20:$I$1339,372))))</f>
        <v>2483013.4221675163</v>
      </c>
    </row>
    <row r="52" spans="1:13" x14ac:dyDescent="0.25">
      <c r="A52">
        <v>33</v>
      </c>
      <c r="B52">
        <f t="shared" si="0"/>
        <v>5.277774624816034E-2</v>
      </c>
      <c r="C52">
        <f t="shared" si="1"/>
        <v>4031.9193423918714</v>
      </c>
      <c r="D52">
        <f t="shared" si="2"/>
        <v>3819.1237264460638</v>
      </c>
      <c r="E52">
        <f t="shared" si="6"/>
        <v>2503123.3129700636</v>
      </c>
      <c r="F52">
        <f t="shared" si="3"/>
        <v>4116.2035099359928</v>
      </c>
      <c r="G52">
        <f t="shared" si="7"/>
        <v>4031.9193423918714</v>
      </c>
      <c r="H52">
        <f t="shared" si="4"/>
        <v>31.919342391871155</v>
      </c>
      <c r="I52">
        <f t="shared" si="5"/>
        <v>2503207.5971376081</v>
      </c>
      <c r="J52">
        <f t="shared" si="8"/>
        <v>0</v>
      </c>
      <c r="L52" s="26">
        <f>IF(Calculator!$C$11+32&lt;=110,Calculator!$C$11+32,NA())</f>
        <v>82</v>
      </c>
      <c r="M52" s="27">
        <f>IF(ISNA(L52),NA(),IF($B$9="",INDEX($I$20:$I$1339,384),IF(384&gt;$B$9+11,NA(),INDEX($I$20:$I$1339,384))))</f>
        <v>2480404.6710240245</v>
      </c>
    </row>
    <row r="53" spans="1:13" x14ac:dyDescent="0.25">
      <c r="A53">
        <v>34</v>
      </c>
      <c r="B53">
        <f t="shared" si="0"/>
        <v>5.43328268617016E-2</v>
      </c>
      <c r="C53">
        <f t="shared" si="1"/>
        <v>4032.867564268839</v>
      </c>
      <c r="D53">
        <f t="shared" si="2"/>
        <v>3813.7504691432482</v>
      </c>
      <c r="E53">
        <f t="shared" si="6"/>
        <v>2503207.5971376081</v>
      </c>
      <c r="F53">
        <f t="shared" si="3"/>
        <v>4116.3421090950842</v>
      </c>
      <c r="G53">
        <f t="shared" si="7"/>
        <v>4032.867564268839</v>
      </c>
      <c r="H53">
        <f t="shared" si="4"/>
        <v>32.867564268838663</v>
      </c>
      <c r="I53">
        <f t="shared" si="5"/>
        <v>2503291.0716824345</v>
      </c>
      <c r="J53">
        <f t="shared" si="8"/>
        <v>0</v>
      </c>
      <c r="L53" s="26">
        <f>IF(Calculator!$C$11+33&lt;=110,Calculator!$C$11+33,NA())</f>
        <v>83</v>
      </c>
      <c r="M53" s="27">
        <f>IF(ISNA(L53),NA(),IF($B$9="",INDEX($I$20:$I$1339,396),IF(396&gt;$B$9+11,NA(),INDEX($I$20:$I$1339,396))))</f>
        <v>2477655.8638763092</v>
      </c>
    </row>
    <row r="54" spans="1:13" x14ac:dyDescent="0.25">
      <c r="A54">
        <v>35</v>
      </c>
      <c r="B54">
        <f t="shared" si="0"/>
        <v>5.5885354456978176E-2</v>
      </c>
      <c r="C54">
        <f t="shared" si="1"/>
        <v>4033.814674434177</v>
      </c>
      <c r="D54">
        <f t="shared" si="2"/>
        <v>3808.3835115396632</v>
      </c>
      <c r="E54">
        <f t="shared" si="6"/>
        <v>2503291.0716824345</v>
      </c>
      <c r="F54">
        <f t="shared" si="3"/>
        <v>4116.4793768887339</v>
      </c>
      <c r="G54">
        <f t="shared" si="7"/>
        <v>4033.814674434177</v>
      </c>
      <c r="H54">
        <f t="shared" si="4"/>
        <v>33.8146744341771</v>
      </c>
      <c r="I54">
        <f t="shared" si="5"/>
        <v>2503373.7363848891</v>
      </c>
      <c r="J54">
        <f t="shared" si="8"/>
        <v>0</v>
      </c>
      <c r="L54" s="26">
        <f>IF(Calculator!$C$11+34&lt;=110,Calculator!$C$11+34,NA())</f>
        <v>84</v>
      </c>
      <c r="M54" s="27">
        <f>IF(ISNA(L54),NA(),IF($B$9="",INDEX($I$20:$I$1339,408),IF(408&gt;$B$9+11,NA(),INDEX($I$20:$I$1339,408))))</f>
        <v>2474765.6419749414</v>
      </c>
    </row>
    <row r="55" spans="1:13" x14ac:dyDescent="0.25">
      <c r="A55">
        <v>36</v>
      </c>
      <c r="B55">
        <f t="shared" si="0"/>
        <v>5.7435333225349661E-2</v>
      </c>
      <c r="C55">
        <f t="shared" si="1"/>
        <v>4034.7606735656168</v>
      </c>
      <c r="D55">
        <f t="shared" si="2"/>
        <v>3803.0228497948392</v>
      </c>
      <c r="E55">
        <f t="shared" si="6"/>
        <v>2503373.7363848891</v>
      </c>
      <c r="F55">
        <f t="shared" si="3"/>
        <v>4116.6153129557379</v>
      </c>
      <c r="G55">
        <f t="shared" si="7"/>
        <v>4034.7606735656168</v>
      </c>
      <c r="H55">
        <f t="shared" si="4"/>
        <v>34.760673565616621</v>
      </c>
      <c r="I55">
        <f t="shared" si="5"/>
        <v>2503455.5910242791</v>
      </c>
      <c r="J55">
        <f t="shared" si="8"/>
        <v>0</v>
      </c>
      <c r="L55" s="26">
        <f>IF(Calculator!$C$11+35&lt;=110,Calculator!$C$11+35,NA())</f>
        <v>85</v>
      </c>
      <c r="M55" s="27">
        <f>IF(ISNA(L55),NA(),IF($B$9="",INDEX($I$20:$I$1339,420),IF(420&gt;$B$9+11,NA(),INDEX($I$20:$I$1339,420))))</f>
        <v>2471732.6014164197</v>
      </c>
    </row>
    <row r="56" spans="1:13" x14ac:dyDescent="0.25">
      <c r="A56">
        <v>37</v>
      </c>
      <c r="B56">
        <f t="shared" si="0"/>
        <v>5.898276735129504E-2</v>
      </c>
      <c r="C56">
        <f t="shared" si="1"/>
        <v>4035.7055623422943</v>
      </c>
      <c r="D56">
        <f t="shared" si="2"/>
        <v>3797.6684800603316</v>
      </c>
      <c r="E56">
        <f t="shared" si="6"/>
        <v>2503455.5910242791</v>
      </c>
      <c r="F56">
        <f t="shared" si="3"/>
        <v>4116.7499169331832</v>
      </c>
      <c r="G56">
        <f t="shared" si="7"/>
        <v>4035.7055623422943</v>
      </c>
      <c r="H56">
        <f t="shared" si="4"/>
        <v>35.705562342294428</v>
      </c>
      <c r="I56">
        <f t="shared" si="5"/>
        <v>2503536.6353788697</v>
      </c>
      <c r="J56">
        <f t="shared" si="8"/>
        <v>0</v>
      </c>
      <c r="L56" s="26">
        <f>IF(Calculator!$C$11+36&lt;=110,Calculator!$C$11+36,NA())</f>
        <v>86</v>
      </c>
      <c r="M56" s="27">
        <f>IF(ISNA(L56),NA(),IF($B$9="",INDEX($I$20:$I$1339,432),IF(432&gt;$B$9+11,NA(),INDEX($I$20:$I$1339,432))))</f>
        <v>2468555.2922888733</v>
      </c>
    </row>
    <row r="57" spans="1:13" x14ac:dyDescent="0.25">
      <c r="A57">
        <v>38</v>
      </c>
      <c r="B57">
        <f t="shared" si="0"/>
        <v>6.0527661012422684E-2</v>
      </c>
      <c r="C57">
        <f t="shared" si="1"/>
        <v>4036.6493414447477</v>
      </c>
      <c r="D57">
        <f t="shared" si="2"/>
        <v>3792.320398479761</v>
      </c>
      <c r="E57">
        <f t="shared" si="6"/>
        <v>2503536.6353788697</v>
      </c>
      <c r="F57">
        <f t="shared" si="3"/>
        <v>4116.8831884564424</v>
      </c>
      <c r="G57">
        <f t="shared" si="7"/>
        <v>4036.6493414447477</v>
      </c>
      <c r="H57">
        <f t="shared" si="4"/>
        <v>36.649341444748039</v>
      </c>
      <c r="I57">
        <f t="shared" si="5"/>
        <v>2503616.8692258811</v>
      </c>
      <c r="J57">
        <f t="shared" si="8"/>
        <v>0</v>
      </c>
      <c r="L57" s="26">
        <f>IF(Calculator!$C$11+37&lt;=110,Calculator!$C$11+37,NA())</f>
        <v>87</v>
      </c>
      <c r="M57" s="27">
        <f>IF(ISNA(L57),NA(),IF($B$9="",INDEX($I$20:$I$1339,444),IF(444&gt;$B$9+11,NA(),INDEX($I$20:$I$1339,444))))</f>
        <v>2465232.2178083146</v>
      </c>
    </row>
    <row r="58" spans="1:13" x14ac:dyDescent="0.25">
      <c r="A58">
        <v>39</v>
      </c>
      <c r="B58">
        <f t="shared" si="0"/>
        <v>6.2070018379483338E-2</v>
      </c>
      <c r="C58">
        <f t="shared" si="1"/>
        <v>4037.5920115549102</v>
      </c>
      <c r="D58">
        <f t="shared" si="2"/>
        <v>3786.9786011888418</v>
      </c>
      <c r="E58">
        <f t="shared" si="6"/>
        <v>2503616.8692258811</v>
      </c>
      <c r="F58">
        <f t="shared" si="3"/>
        <v>4117.0151271591712</v>
      </c>
      <c r="G58">
        <f t="shared" si="7"/>
        <v>4037.5920115549102</v>
      </c>
      <c r="H58">
        <f t="shared" si="4"/>
        <v>37.592011554910258</v>
      </c>
      <c r="I58">
        <f t="shared" si="5"/>
        <v>2503696.2923414852</v>
      </c>
      <c r="J58">
        <f t="shared" si="8"/>
        <v>0</v>
      </c>
      <c r="L58" s="26">
        <f>IF(Calculator!$C$11+38&lt;=110,Calculator!$C$11+38,NA())</f>
        <v>88</v>
      </c>
      <c r="M58" s="27">
        <f>IF(ISNA(L58),NA(),IF($B$9="",INDEX($I$20:$I$1339,456),IF(456&gt;$B$9+11,NA(),INDEX($I$20:$I$1339,456))))</f>
        <v>2461761.8334449152</v>
      </c>
    </row>
    <row r="59" spans="1:13" x14ac:dyDescent="0.25">
      <c r="A59">
        <v>40</v>
      </c>
      <c r="B59">
        <f t="shared" si="0"/>
        <v>6.3609843616380002E-2</v>
      </c>
      <c r="C59">
        <f t="shared" si="1"/>
        <v>4038.5335733561024</v>
      </c>
      <c r="D59">
        <f t="shared" si="2"/>
        <v>3781.6430843154203</v>
      </c>
      <c r="E59">
        <f t="shared" si="6"/>
        <v>2503696.2923414852</v>
      </c>
      <c r="F59">
        <f t="shared" si="3"/>
        <v>4117.1457326733007</v>
      </c>
      <c r="G59">
        <f t="shared" si="7"/>
        <v>4038.5335733561024</v>
      </c>
      <c r="H59">
        <f t="shared" si="4"/>
        <v>38.533573356102302</v>
      </c>
      <c r="I59">
        <f t="shared" si="5"/>
        <v>2503774.9045008025</v>
      </c>
      <c r="J59">
        <f t="shared" si="8"/>
        <v>0</v>
      </c>
      <c r="L59" s="26">
        <f>IF(Calculator!$C$11+39&lt;=110,Calculator!$C$11+39,NA())</f>
        <v>89</v>
      </c>
      <c r="M59" s="27">
        <f>IF(ISNA(L59),NA(),IF($B$9="",INDEX($I$20:$I$1339,468),IF(468&gt;$B$9+11,NA(),INDEX($I$20:$I$1339,468))))</f>
        <v>2458142.5460388279</v>
      </c>
    </row>
    <row r="60" spans="1:13" x14ac:dyDescent="0.25">
      <c r="A60">
        <v>41</v>
      </c>
      <c r="B60">
        <f t="shared" si="0"/>
        <v>6.5147140880180032E-2</v>
      </c>
      <c r="C60">
        <f t="shared" si="1"/>
        <v>4039.4740275330287</v>
      </c>
      <c r="D60">
        <f t="shared" si="2"/>
        <v>3776.3138439795061</v>
      </c>
      <c r="E60">
        <f t="shared" si="6"/>
        <v>2503774.9045008025</v>
      </c>
      <c r="F60">
        <f t="shared" si="3"/>
        <v>4117.275004629033</v>
      </c>
      <c r="G60">
        <f t="shared" si="7"/>
        <v>4039.4740275330287</v>
      </c>
      <c r="H60">
        <f t="shared" si="4"/>
        <v>39.474027533028369</v>
      </c>
      <c r="I60">
        <f t="shared" si="5"/>
        <v>2503852.7054778985</v>
      </c>
      <c r="J60">
        <f t="shared" si="8"/>
        <v>0</v>
      </c>
      <c r="L60" s="26">
        <f>IF(Calculator!$C$11+40&lt;=110,Calculator!$C$11+40,NA())</f>
        <v>90</v>
      </c>
      <c r="M60" s="27">
        <f>IF(ISNA(L60),NA(),IF($B$9="",INDEX($I$20:$I$1339,480),IF(480&gt;$B$9+11,NA(),INDEX($I$20:$I$1339,480))))</f>
        <v>2454372.7129050265</v>
      </c>
    </row>
    <row r="61" spans="1:13" x14ac:dyDescent="0.25">
      <c r="A61">
        <v>42</v>
      </c>
      <c r="B61">
        <f t="shared" si="0"/>
        <v>6.6681914321125357E-2</v>
      </c>
      <c r="C61">
        <f t="shared" si="1"/>
        <v>4040.4133747717688</v>
      </c>
      <c r="D61">
        <f t="shared" si="2"/>
        <v>3770.9908762933087</v>
      </c>
      <c r="E61">
        <f t="shared" si="6"/>
        <v>2503852.7054778985</v>
      </c>
      <c r="F61">
        <f t="shared" si="3"/>
        <v>4117.4029426548341</v>
      </c>
      <c r="G61">
        <f t="shared" si="7"/>
        <v>4040.4133747717688</v>
      </c>
      <c r="H61">
        <f t="shared" si="4"/>
        <v>40.413374771769007</v>
      </c>
      <c r="I61">
        <f t="shared" si="5"/>
        <v>2503929.6950457813</v>
      </c>
      <c r="J61">
        <f t="shared" si="8"/>
        <v>0</v>
      </c>
      <c r="L61" s="26">
        <f>IF(Calculator!$C$11+41&lt;=110,Calculator!$C$11+41,NA())</f>
        <v>91</v>
      </c>
      <c r="M61" s="27">
        <f>IF(ISNA(L61),NA(),IF($B$9="",INDEX($I$20:$I$1339,492),IF(492&gt;$B$9+11,NA(),INDEX($I$20:$I$1339,492))))</f>
        <v>2450450.6409266558</v>
      </c>
    </row>
    <row r="62" spans="1:13" x14ac:dyDescent="0.25">
      <c r="A62">
        <v>43</v>
      </c>
      <c r="B62">
        <f t="shared" si="0"/>
        <v>6.8214168082645354E-2</v>
      </c>
      <c r="C62">
        <f t="shared" si="1"/>
        <v>4041.351615759776</v>
      </c>
      <c r="D62">
        <f t="shared" si="2"/>
        <v>3765.674177361268</v>
      </c>
      <c r="E62">
        <f t="shared" si="6"/>
        <v>2503929.6950457813</v>
      </c>
      <c r="F62">
        <f t="shared" si="3"/>
        <v>4117.5295463774337</v>
      </c>
      <c r="G62">
        <f t="shared" si="7"/>
        <v>4041.351615759776</v>
      </c>
      <c r="H62">
        <f t="shared" si="4"/>
        <v>41.351615759776166</v>
      </c>
      <c r="I62">
        <f t="shared" si="5"/>
        <v>2504005.872976399</v>
      </c>
      <c r="J62">
        <f t="shared" si="8"/>
        <v>0</v>
      </c>
      <c r="L62" s="26">
        <f>IF(Calculator!$C$11+42&lt;=110,Calculator!$C$11+42,NA())</f>
        <v>92</v>
      </c>
      <c r="M62" s="27">
        <f>IF(ISNA(L62),NA(),IF($B$9="",INDEX($I$20:$I$1339,504),IF(504&gt;$B$9+11,NA(),INDEX($I$20:$I$1339,504))))</f>
        <v>2446374.5856363857</v>
      </c>
    </row>
    <row r="63" spans="1:13" x14ac:dyDescent="0.25">
      <c r="A63">
        <v>44</v>
      </c>
      <c r="B63">
        <f t="shared" si="0"/>
        <v>6.9743906301366509E-2</v>
      </c>
      <c r="C63">
        <f t="shared" si="1"/>
        <v>4042.2887511858662</v>
      </c>
      <c r="D63">
        <f t="shared" si="2"/>
        <v>3760.3637432800915</v>
      </c>
      <c r="E63">
        <f t="shared" si="6"/>
        <v>2504005.872976399</v>
      </c>
      <c r="F63">
        <f t="shared" si="3"/>
        <v>4117.6548154218162</v>
      </c>
      <c r="G63">
        <f t="shared" si="7"/>
        <v>4042.2887511858662</v>
      </c>
      <c r="H63">
        <f t="shared" si="4"/>
        <v>42.288751185866232</v>
      </c>
      <c r="I63">
        <f t="shared" si="5"/>
        <v>2504081.2390406351</v>
      </c>
      <c r="J63">
        <f t="shared" si="8"/>
        <v>0</v>
      </c>
      <c r="L63" s="26">
        <f>IF(Calculator!$C$11+43&lt;=110,Calculator!$C$11+43,NA())</f>
        <v>93</v>
      </c>
      <c r="M63" s="27">
        <f>IF(ISNA(L63),NA(),IF($B$9="",INDEX($I$20:$I$1339,516),IF(516&gt;$B$9+11,NA(),INDEX($I$20:$I$1339,516))))</f>
        <v>2442142.7502852301</v>
      </c>
    </row>
    <row r="64" spans="1:13" x14ac:dyDescent="0.25">
      <c r="A64">
        <v>45</v>
      </c>
      <c r="B64">
        <f t="shared" si="0"/>
        <v>7.127113310712363E-2</v>
      </c>
      <c r="C64">
        <f t="shared" si="1"/>
        <v>4043.224781740214</v>
      </c>
      <c r="D64">
        <f t="shared" si="2"/>
        <v>3755.0595701387865</v>
      </c>
      <c r="E64">
        <f t="shared" si="6"/>
        <v>2504081.2390406351</v>
      </c>
      <c r="F64">
        <f t="shared" si="3"/>
        <v>4117.7787494112172</v>
      </c>
      <c r="G64">
        <f t="shared" si="7"/>
        <v>4043.224781740214</v>
      </c>
      <c r="H64">
        <f t="shared" si="4"/>
        <v>43.224781740214155</v>
      </c>
      <c r="I64">
        <f t="shared" si="5"/>
        <v>2504155.7930083061</v>
      </c>
      <c r="J64">
        <f t="shared" si="8"/>
        <v>0</v>
      </c>
      <c r="L64" s="26">
        <f>IF(Calculator!$C$11+44&lt;=110,Calculator!$C$11+44,NA())</f>
        <v>94</v>
      </c>
      <c r="M64" s="27">
        <f>IF(ISNA(L64),NA(),IF($B$9="",INDEX($I$20:$I$1339,528),IF(528&gt;$B$9+11,NA(),INDEX($I$20:$I$1339,528))))</f>
        <v>2437753.2848983244</v>
      </c>
    </row>
    <row r="65" spans="1:13" x14ac:dyDescent="0.25">
      <c r="A65">
        <v>46</v>
      </c>
      <c r="B65">
        <f t="shared" si="0"/>
        <v>7.2795852622971946E-2</v>
      </c>
      <c r="C65">
        <f t="shared" si="1"/>
        <v>4044.1597081143477</v>
      </c>
      <c r="D65">
        <f t="shared" si="2"/>
        <v>3749.7616540186946</v>
      </c>
      <c r="E65">
        <f t="shared" si="6"/>
        <v>2504155.7930083061</v>
      </c>
      <c r="F65">
        <f t="shared" si="3"/>
        <v>4117.9013479671166</v>
      </c>
      <c r="G65">
        <f t="shared" si="7"/>
        <v>4044.1597081143477</v>
      </c>
      <c r="H65">
        <f t="shared" si="4"/>
        <v>44.159708114347993</v>
      </c>
      <c r="I65">
        <f t="shared" si="5"/>
        <v>2504229.5346481591</v>
      </c>
      <c r="J65">
        <f t="shared" si="8"/>
        <v>0</v>
      </c>
      <c r="L65" s="26">
        <f>IF(Calculator!$C$11+45&lt;=110,Calculator!$C$11+45,NA())</f>
        <v>95</v>
      </c>
      <c r="M65" s="27">
        <f>IF(ISNA(L65),NA(),IF($B$9="",INDEX($I$20:$I$1339,540),IF(540&gt;$B$9+11,NA(),INDEX($I$20:$I$1339,540))))</f>
        <v>2433204.2853171253</v>
      </c>
    </row>
    <row r="66" spans="1:13" x14ac:dyDescent="0.25">
      <c r="A66">
        <v>47</v>
      </c>
      <c r="B66">
        <f t="shared" si="0"/>
        <v>7.4318068965197659E-2</v>
      </c>
      <c r="C66">
        <f t="shared" si="1"/>
        <v>4045.0935310011428</v>
      </c>
      <c r="D66">
        <f t="shared" si="2"/>
        <v>3744.4699909935248</v>
      </c>
      <c r="E66">
        <f t="shared" si="6"/>
        <v>2504229.5346481591</v>
      </c>
      <c r="F66">
        <f t="shared" si="3"/>
        <v>4118.0226107092349</v>
      </c>
      <c r="G66">
        <f t="shared" si="7"/>
        <v>4045.0935310011428</v>
      </c>
      <c r="H66">
        <f t="shared" si="4"/>
        <v>45.093531001142679</v>
      </c>
      <c r="I66">
        <f t="shared" si="5"/>
        <v>2504302.4637278668</v>
      </c>
      <c r="J66">
        <f t="shared" si="8"/>
        <v>0</v>
      </c>
      <c r="L66" s="26">
        <f>IF(Calculator!$C$11+46&lt;=110,Calculator!$C$11+46,NA())</f>
        <v>96</v>
      </c>
      <c r="M66" s="27">
        <f>IF(ISNA(L66),NA(),IF($B$9="",INDEX($I$20:$I$1339,552),IF(552&gt;$B$9+11,NA(),INDEX($I$20:$I$1339,552))))</f>
        <v>2428493.7922274871</v>
      </c>
    </row>
    <row r="67" spans="1:13" x14ac:dyDescent="0.25">
      <c r="A67">
        <v>48</v>
      </c>
      <c r="B67">
        <f t="shared" si="0"/>
        <v>7.5837786243329708E-2</v>
      </c>
      <c r="C67">
        <f t="shared" si="1"/>
        <v>4046.0262510948146</v>
      </c>
      <c r="D67">
        <f t="shared" si="2"/>
        <v>3739.1845771293852</v>
      </c>
      <c r="E67">
        <f t="shared" si="6"/>
        <v>2504302.4637278668</v>
      </c>
      <c r="F67">
        <f t="shared" si="3"/>
        <v>4118.1425372555277</v>
      </c>
      <c r="G67">
        <f t="shared" si="7"/>
        <v>4046.0262510948146</v>
      </c>
      <c r="H67">
        <f t="shared" si="4"/>
        <v>46.026251094814384</v>
      </c>
      <c r="I67">
        <f t="shared" si="5"/>
        <v>2504374.5800140272</v>
      </c>
      <c r="J67">
        <f t="shared" si="8"/>
        <v>0</v>
      </c>
      <c r="L67" s="26">
        <f>IF(Calculator!$C$11+47&lt;=110,Calculator!$C$11+47,NA())</f>
        <v>97</v>
      </c>
      <c r="M67" s="27">
        <f>IF(ISNA(L67),NA(),IF($B$9="",INDEX($I$20:$I$1339,564),IF(564&gt;$B$9+11,NA(),INDEX($I$20:$I$1339,564))))</f>
        <v>2423619.790173104</v>
      </c>
    </row>
    <row r="68" spans="1:13" x14ac:dyDescent="0.25">
      <c r="A68">
        <v>49</v>
      </c>
      <c r="B68">
        <f t="shared" si="0"/>
        <v>7.7355008560149208E-2</v>
      </c>
      <c r="C68">
        <f t="shared" si="1"/>
        <v>4046.9578690909138</v>
      </c>
      <c r="D68">
        <f t="shared" si="2"/>
        <v>3733.9054084848231</v>
      </c>
      <c r="E68">
        <f t="shared" si="6"/>
        <v>2504374.5800140272</v>
      </c>
      <c r="F68">
        <f t="shared" si="3"/>
        <v>4118.261127222182</v>
      </c>
      <c r="G68">
        <f t="shared" si="7"/>
        <v>4046.9578690909138</v>
      </c>
      <c r="H68">
        <f t="shared" si="4"/>
        <v>46.957869090913618</v>
      </c>
      <c r="I68">
        <f t="shared" si="5"/>
        <v>2504445.8832721584</v>
      </c>
      <c r="J68">
        <f t="shared" si="8"/>
        <v>0</v>
      </c>
      <c r="L68" s="26">
        <f>IF(Calculator!$C$11+48&lt;=110,Calculator!$C$11+48,NA())</f>
        <v>98</v>
      </c>
      <c r="M68" s="27">
        <f>IF(ISNA(L68),NA(),IF($B$9="",INDEX($I$20:$I$1339,576),IF(576&gt;$B$9+11,NA(),INDEX($I$20:$I$1339,576))))</f>
        <v>2418580.2065537437</v>
      </c>
    </row>
    <row r="69" spans="1:13" x14ac:dyDescent="0.25">
      <c r="A69">
        <v>50</v>
      </c>
      <c r="B69">
        <f t="shared" si="0"/>
        <v>7.8869740011702549E-2</v>
      </c>
      <c r="C69">
        <f t="shared" si="1"/>
        <v>4047.8883856863204</v>
      </c>
      <c r="D69">
        <f t="shared" si="2"/>
        <v>3728.6324811108498</v>
      </c>
      <c r="E69">
        <f t="shared" si="6"/>
        <v>2504445.8832721584</v>
      </c>
      <c r="F69">
        <f t="shared" si="3"/>
        <v>4118.3783802236094</v>
      </c>
      <c r="G69">
        <f t="shared" si="7"/>
        <v>4047.8883856863204</v>
      </c>
      <c r="H69">
        <f t="shared" si="4"/>
        <v>47.888385686320561</v>
      </c>
      <c r="I69">
        <f t="shared" si="5"/>
        <v>2504516.373266696</v>
      </c>
      <c r="J69">
        <f t="shared" si="8"/>
        <v>0</v>
      </c>
      <c r="L69" s="26">
        <f>IF(Calculator!$C$11+49&lt;=110,Calculator!$C$11+49,NA())</f>
        <v>99</v>
      </c>
      <c r="M69" s="27">
        <f>IF(ISNA(L69),NA(),IF($B$9="",INDEX($I$20:$I$1339,588),IF(588&gt;$B$9+11,NA(),INDEX($I$20:$I$1339,588))))</f>
        <v>2413372.9106077584</v>
      </c>
    </row>
    <row r="70" spans="1:13" x14ac:dyDescent="0.25">
      <c r="A70">
        <v>51</v>
      </c>
      <c r="B70">
        <f t="shared" si="0"/>
        <v>8.0381984687311059E-2</v>
      </c>
      <c r="C70">
        <f t="shared" si="1"/>
        <v>4048.8178015792378</v>
      </c>
      <c r="D70">
        <f t="shared" si="2"/>
        <v>3723.3657910509833</v>
      </c>
      <c r="E70">
        <f t="shared" si="6"/>
        <v>2504516.373266696</v>
      </c>
      <c r="F70">
        <f t="shared" si="3"/>
        <v>4118.4942958724423</v>
      </c>
      <c r="G70">
        <f t="shared" si="7"/>
        <v>4048.8178015792378</v>
      </c>
      <c r="H70">
        <f t="shared" si="4"/>
        <v>48.817801579238207</v>
      </c>
      <c r="I70">
        <f t="shared" si="5"/>
        <v>2504586.0497609889</v>
      </c>
      <c r="J70">
        <f t="shared" si="8"/>
        <v>0</v>
      </c>
      <c r="L70" s="26">
        <f>IF(Calculator!$C$11+50&lt;=110,Calculator!$C$11+50,NA())</f>
        <v>100</v>
      </c>
      <c r="M70" s="27">
        <f>IF(ISNA(L70),NA(),IF($B$9="",INDEX($I$20:$I$1339,600),IF(600&gt;$B$9+11,NA(),INDEX($I$20:$I$1339,600))))</f>
        <v>2407995.7123782937</v>
      </c>
    </row>
    <row r="71" spans="1:13" x14ac:dyDescent="0.25">
      <c r="A71">
        <v>52</v>
      </c>
      <c r="B71">
        <f t="shared" si="0"/>
        <v>8.1891746669582766E-2</v>
      </c>
      <c r="C71">
        <f t="shared" si="1"/>
        <v>4049.7461174691871</v>
      </c>
      <c r="D71">
        <f t="shared" si="2"/>
        <v>3718.1053343412741</v>
      </c>
      <c r="E71">
        <f t="shared" si="6"/>
        <v>2504586.0497609889</v>
      </c>
      <c r="F71">
        <f t="shared" si="3"/>
        <v>4118.6088737795244</v>
      </c>
      <c r="G71">
        <f t="shared" si="7"/>
        <v>4049.7461174691871</v>
      </c>
      <c r="H71">
        <f t="shared" si="4"/>
        <v>49.746117469186949</v>
      </c>
      <c r="I71">
        <f t="shared" si="5"/>
        <v>2504654.9125172989</v>
      </c>
      <c r="J71">
        <f t="shared" si="8"/>
        <v>0</v>
      </c>
      <c r="L71" s="26">
        <f>IF(Calculator!$C$11+51&lt;=110,Calculator!$C$11+51,NA())</f>
        <v>101</v>
      </c>
      <c r="M71" s="27">
        <f>IF(ISNA(L71),NA(),IF($B$9="",INDEX($I$20:$I$1339,612),IF(612&gt;$B$9+11,NA(),INDEX($I$20:$I$1339,612))))</f>
        <v>2402446.3616626607</v>
      </c>
    </row>
    <row r="72" spans="1:13" x14ac:dyDescent="0.25">
      <c r="A72">
        <v>53</v>
      </c>
      <c r="B72">
        <f t="shared" si="0"/>
        <v>8.3399030034422728E-2</v>
      </c>
      <c r="C72">
        <f t="shared" si="1"/>
        <v>4050.6733340569981</v>
      </c>
      <c r="D72">
        <f t="shared" si="2"/>
        <v>3712.8511070103432</v>
      </c>
      <c r="E72">
        <f t="shared" si="6"/>
        <v>2504654.9125172989</v>
      </c>
      <c r="F72">
        <f t="shared" si="3"/>
        <v>4118.722113553913</v>
      </c>
      <c r="G72">
        <f t="shared" si="7"/>
        <v>4050.6733340569981</v>
      </c>
      <c r="H72">
        <f t="shared" si="4"/>
        <v>50.673334056998222</v>
      </c>
      <c r="I72">
        <f t="shared" si="5"/>
        <v>2504722.9612967959</v>
      </c>
      <c r="J72">
        <f t="shared" si="8"/>
        <v>0</v>
      </c>
      <c r="L72" s="26">
        <f>IF(Calculator!$C$11+52&lt;=110,Calculator!$C$11+52,NA())</f>
        <v>102</v>
      </c>
      <c r="M72" s="27">
        <f>IF(ISNA(L72),NA(),IF($B$9="",INDEX($I$20:$I$1339,624),IF(624&gt;$B$9+11,NA(),INDEX($I$20:$I$1339,624))))</f>
        <v>2396722.5469443058</v>
      </c>
    </row>
    <row r="73" spans="1:13" x14ac:dyDescent="0.25">
      <c r="A73">
        <v>54</v>
      </c>
      <c r="B73">
        <f t="shared" si="0"/>
        <v>8.4903838851045244E-2</v>
      </c>
      <c r="C73">
        <f t="shared" si="1"/>
        <v>4051.5994520448094</v>
      </c>
      <c r="D73">
        <f t="shared" si="2"/>
        <v>3707.6031050794136</v>
      </c>
      <c r="E73">
        <f t="shared" si="6"/>
        <v>2504722.9612967959</v>
      </c>
      <c r="F73">
        <f t="shared" si="3"/>
        <v>4118.8340148028692</v>
      </c>
      <c r="G73">
        <f t="shared" si="7"/>
        <v>4051.5994520448094</v>
      </c>
      <c r="H73">
        <f t="shared" si="4"/>
        <v>51.599452044809347</v>
      </c>
      <c r="I73">
        <f t="shared" si="5"/>
        <v>2504790.1958595538</v>
      </c>
      <c r="J73">
        <f t="shared" si="8"/>
        <v>0</v>
      </c>
      <c r="L73" s="26">
        <f>IF(Calculator!$C$11+53&lt;=110,Calculator!$C$11+53,NA())</f>
        <v>103</v>
      </c>
      <c r="M73" s="27">
        <f>IF(ISNA(L73),NA(),IF($B$9="",INDEX($I$20:$I$1339,636),IF(636&gt;$B$9+11,NA(),INDEX($I$20:$I$1339,636))))</f>
        <v>2390821.8943067887</v>
      </c>
    </row>
    <row r="74" spans="1:13" x14ac:dyDescent="0.25">
      <c r="A74">
        <v>55</v>
      </c>
      <c r="B74">
        <f t="shared" si="0"/>
        <v>8.6406177181983179E-2</v>
      </c>
      <c r="C74">
        <f t="shared" si="1"/>
        <v>4052.5244721360568</v>
      </c>
      <c r="D74">
        <f t="shared" si="2"/>
        <v>3702.361324562346</v>
      </c>
      <c r="E74">
        <f t="shared" si="6"/>
        <v>2504790.1958595538</v>
      </c>
      <c r="F74">
        <f t="shared" si="3"/>
        <v>4118.9445771318515</v>
      </c>
      <c r="G74">
        <f t="shared" si="7"/>
        <v>4052.5244721360568</v>
      </c>
      <c r="H74">
        <f t="shared" si="4"/>
        <v>52.524472136056644</v>
      </c>
      <c r="I74">
        <f t="shared" si="5"/>
        <v>2504856.6159645496</v>
      </c>
      <c r="J74">
        <f t="shared" si="8"/>
        <v>0</v>
      </c>
      <c r="L74" s="26">
        <f>IF(Calculator!$C$11+54&lt;=110,Calculator!$C$11+54,NA())</f>
        <v>104</v>
      </c>
      <c r="M74" s="27">
        <f>IF(ISNA(L74),NA(),IF($B$9="",INDEX($I$20:$I$1339,648),IF(648&gt;$B$9+11,NA(),INDEX($I$20:$I$1339,648))))</f>
        <v>2384741.9663292519</v>
      </c>
    </row>
    <row r="75" spans="1:13" x14ac:dyDescent="0.25">
      <c r="A75">
        <v>56</v>
      </c>
      <c r="B75">
        <f t="shared" si="0"/>
        <v>8.7906049083100291E-2</v>
      </c>
      <c r="C75">
        <f t="shared" si="1"/>
        <v>4053.4483950354702</v>
      </c>
      <c r="D75">
        <f t="shared" si="2"/>
        <v>3697.1257614656679</v>
      </c>
      <c r="E75">
        <f t="shared" si="6"/>
        <v>2504856.6159645496</v>
      </c>
      <c r="F75">
        <f t="shared" si="3"/>
        <v>4119.0538001445166</v>
      </c>
      <c r="G75">
        <f t="shared" si="7"/>
        <v>4053.4483950354702</v>
      </c>
      <c r="H75">
        <f t="shared" si="4"/>
        <v>53.44839503547032</v>
      </c>
      <c r="I75">
        <f t="shared" si="5"/>
        <v>2504922.2213696586</v>
      </c>
      <c r="J75">
        <f t="shared" si="8"/>
        <v>0</v>
      </c>
      <c r="L75" s="26">
        <f>IF(Calculator!$C$11+55&lt;=110,Calculator!$C$11+55,NA())</f>
        <v>105</v>
      </c>
      <c r="M75" s="27">
        <f>IF(ISNA(L75),NA(),IF($B$9="",INDEX($I$20:$I$1339,660),IF(660&gt;$B$9+11,NA(),INDEX($I$20:$I$1339,660))))</f>
        <v>2378480.2609627512</v>
      </c>
    </row>
    <row r="76" spans="1:13" x14ac:dyDescent="0.25">
      <c r="A76">
        <v>57</v>
      </c>
      <c r="B76">
        <f t="shared" si="0"/>
        <v>8.9403458603602104E-2</v>
      </c>
      <c r="C76">
        <f t="shared" si="1"/>
        <v>4054.3712214490688</v>
      </c>
      <c r="D76">
        <f t="shared" si="2"/>
        <v>3691.8964117886112</v>
      </c>
      <c r="E76">
        <f t="shared" si="6"/>
        <v>2504922.2213696586</v>
      </c>
      <c r="F76">
        <f t="shared" si="3"/>
        <v>4119.1616834427068</v>
      </c>
      <c r="G76">
        <f t="shared" si="7"/>
        <v>4054.3712214490688</v>
      </c>
      <c r="H76">
        <f t="shared" si="4"/>
        <v>54.371221449068628</v>
      </c>
      <c r="I76">
        <f t="shared" si="5"/>
        <v>2504987.0118316519</v>
      </c>
      <c r="J76">
        <f t="shared" si="8"/>
        <v>0</v>
      </c>
      <c r="L76" s="26">
        <f>IF(Calculator!$C$11+56&lt;=110,Calculator!$C$11+56,NA())</f>
        <v>106</v>
      </c>
      <c r="M76" s="27">
        <f>IF(ISNA(L76),NA(),IF($B$9="",INDEX($I$20:$I$1339,672),IF(672&gt;$B$9+11,NA(),INDEX($I$20:$I$1339,672))))</f>
        <v>2372034.2103868928</v>
      </c>
    </row>
    <row r="77" spans="1:13" x14ac:dyDescent="0.25">
      <c r="A77">
        <v>58</v>
      </c>
      <c r="B77">
        <f t="shared" si="0"/>
        <v>9.0898409786046019E-2</v>
      </c>
      <c r="C77">
        <f t="shared" si="1"/>
        <v>4055.2929520841512</v>
      </c>
      <c r="D77">
        <f t="shared" si="2"/>
        <v>3686.6732715231419</v>
      </c>
      <c r="E77">
        <f t="shared" si="6"/>
        <v>2504987.0118316519</v>
      </c>
      <c r="F77">
        <f t="shared" si="3"/>
        <v>4119.268226626451</v>
      </c>
      <c r="G77">
        <f t="shared" si="7"/>
        <v>4055.2929520841512</v>
      </c>
      <c r="H77">
        <f t="shared" si="4"/>
        <v>55.292952084151416</v>
      </c>
      <c r="I77">
        <f t="shared" si="5"/>
        <v>2505050.9871061943</v>
      </c>
      <c r="J77">
        <f t="shared" si="8"/>
        <v>0</v>
      </c>
      <c r="L77" s="26">
        <f>IF(Calculator!$C$11+57&lt;=110,Calculator!$C$11+57,NA())</f>
        <v>107</v>
      </c>
      <c r="M77" s="27">
        <f>IF(ISNA(L77),NA(),IF($B$9="",INDEX($I$20:$I$1339,684),IF(684&gt;$B$9+11,NA(),INDEX($I$20:$I$1339,684))))</f>
        <v>2365401.1798461969</v>
      </c>
    </row>
    <row r="78" spans="1:13" x14ac:dyDescent="0.25">
      <c r="A78">
        <v>59</v>
      </c>
      <c r="B78">
        <f t="shared" si="0"/>
        <v>9.2390906666352191E-2</v>
      </c>
      <c r="C78">
        <f t="shared" si="1"/>
        <v>4056.2135876492944</v>
      </c>
      <c r="D78">
        <f t="shared" si="2"/>
        <v>3681.4563366539987</v>
      </c>
      <c r="E78">
        <f t="shared" si="6"/>
        <v>2505050.9871061943</v>
      </c>
      <c r="F78">
        <f t="shared" si="3"/>
        <v>4119.3734292939562</v>
      </c>
      <c r="G78">
        <f t="shared" si="7"/>
        <v>4056.2135876492944</v>
      </c>
      <c r="H78">
        <f t="shared" si="4"/>
        <v>56.213587649294325</v>
      </c>
      <c r="I78">
        <f t="shared" si="5"/>
        <v>2505114.1469478388</v>
      </c>
      <c r="J78">
        <f t="shared" si="8"/>
        <v>0</v>
      </c>
      <c r="L78" s="26">
        <f>IF(Calculator!$C$11+58&lt;=110,Calculator!$C$11+58,NA())</f>
        <v>108</v>
      </c>
      <c r="M78" s="27">
        <f>IF(ISNA(L78),NA(),IF($B$9="",INDEX($I$20:$I$1339,696),IF(696&gt;$B$9+11,NA(),INDEX($I$20:$I$1339,696))))</f>
        <v>2358578.466465577</v>
      </c>
    </row>
    <row r="79" spans="1:13" x14ac:dyDescent="0.25">
      <c r="A79">
        <v>60</v>
      </c>
      <c r="B79">
        <f t="shared" si="0"/>
        <v>9.3880953273815848E-2</v>
      </c>
      <c r="C79">
        <f t="shared" si="1"/>
        <v>4057.1331288543438</v>
      </c>
      <c r="D79">
        <f t="shared" si="2"/>
        <v>3676.2456031587189</v>
      </c>
      <c r="E79">
        <f t="shared" si="6"/>
        <v>2505114.1469478388</v>
      </c>
      <c r="F79">
        <f t="shared" si="3"/>
        <v>4119.477291041605</v>
      </c>
      <c r="G79">
        <f t="shared" si="7"/>
        <v>4057.1331288543438</v>
      </c>
      <c r="H79">
        <f t="shared" si="4"/>
        <v>57.133128854343738</v>
      </c>
      <c r="I79">
        <f t="shared" si="5"/>
        <v>2505176.4911100259</v>
      </c>
      <c r="J79">
        <f t="shared" si="8"/>
        <v>0</v>
      </c>
      <c r="L79" s="26">
        <f>IF(Calculator!$C$11+59&lt;=110,Calculator!$C$11+59,NA())</f>
        <v>109</v>
      </c>
      <c r="M79" s="27">
        <f>IF(ISNA(L79),NA(),IF($B$9="",INDEX($I$20:$I$1339,708),IF(708&gt;$B$9+11,NA(),INDEX($I$20:$I$1339,708))))</f>
        <v>2351563.2980443537</v>
      </c>
    </row>
    <row r="80" spans="1:13" x14ac:dyDescent="0.25">
      <c r="A80">
        <v>61</v>
      </c>
      <c r="B80">
        <f t="shared" si="0"/>
        <v>9.5368553631116626E-2</v>
      </c>
      <c r="C80">
        <f t="shared" si="1"/>
        <v>4058.0515764104102</v>
      </c>
      <c r="D80">
        <f t="shared" si="2"/>
        <v>3671.0410670076767</v>
      </c>
      <c r="E80">
        <f t="shared" si="6"/>
        <v>2505176.4911100259</v>
      </c>
      <c r="F80">
        <f t="shared" si="3"/>
        <v>4119.5798114639465</v>
      </c>
      <c r="G80">
        <f t="shared" si="7"/>
        <v>4058.0515764104102</v>
      </c>
      <c r="H80">
        <f t="shared" si="4"/>
        <v>58.051576410410028</v>
      </c>
      <c r="I80">
        <f t="shared" si="5"/>
        <v>2505238.0193450795</v>
      </c>
      <c r="J80">
        <f t="shared" si="8"/>
        <v>0</v>
      </c>
      <c r="L80" s="26">
        <f>IF(Calculator!$C$11+60&lt;=110,Calculator!$C$11+60,NA())</f>
        <v>110</v>
      </c>
      <c r="M80" s="27">
        <f>IF(ISNA(L80),NA(),IF($B$9="",INDEX($I$20:$I$1339,720),IF(720&gt;$B$9+11,NA(),INDEX($I$20:$I$1339,720))))</f>
        <v>2344352.8318281937</v>
      </c>
    </row>
    <row r="81" spans="1:13" x14ac:dyDescent="0.25">
      <c r="A81">
        <v>62</v>
      </c>
      <c r="B81">
        <f t="shared" si="0"/>
        <v>9.6853711754330107E-2</v>
      </c>
      <c r="C81">
        <f t="shared" si="1"/>
        <v>4058.9689310298622</v>
      </c>
      <c r="D81">
        <f t="shared" si="2"/>
        <v>3665.8427241641148</v>
      </c>
      <c r="E81">
        <f t="shared" si="6"/>
        <v>2505238.0193450795</v>
      </c>
      <c r="F81">
        <f t="shared" si="3"/>
        <v>4119.6809901536963</v>
      </c>
      <c r="G81">
        <f t="shared" si="7"/>
        <v>4058.9689310298622</v>
      </c>
      <c r="H81">
        <f t="shared" si="4"/>
        <v>58.968931029862148</v>
      </c>
      <c r="I81">
        <f t="shared" si="5"/>
        <v>2505298.7314042035</v>
      </c>
      <c r="J81">
        <f t="shared" si="8"/>
        <v>0</v>
      </c>
      <c r="L81" s="26" t="e">
        <f>IF(Calculator!$C$11+61&lt;=110,Calculator!$C$11+61,NA())</f>
        <v>#N/A</v>
      </c>
      <c r="M81" s="27" t="e">
        <f>IF(ISNA(L81),NA(),IF($B$9="",INDEX($I$20:$I$1339,732),IF(732&gt;$B$9+11,NA(),INDEX($I$20:$I$1339,732))))</f>
        <v>#N/A</v>
      </c>
    </row>
    <row r="82" spans="1:13" x14ac:dyDescent="0.25">
      <c r="A82">
        <v>63</v>
      </c>
      <c r="B82">
        <f t="shared" si="0"/>
        <v>9.8336431652938372E-2</v>
      </c>
      <c r="C82">
        <f t="shared" si="1"/>
        <v>4059.8851934263216</v>
      </c>
      <c r="D82">
        <f t="shared" si="2"/>
        <v>3660.6505705841773</v>
      </c>
      <c r="E82">
        <f t="shared" si="6"/>
        <v>2505298.7314042035</v>
      </c>
      <c r="F82">
        <f t="shared" si="3"/>
        <v>4119.7808267017263</v>
      </c>
      <c r="G82">
        <f t="shared" si="7"/>
        <v>4059.8851934263216</v>
      </c>
      <c r="H82">
        <f t="shared" si="4"/>
        <v>59.885193426321585</v>
      </c>
      <c r="I82">
        <f t="shared" si="5"/>
        <v>2505358.6270374791</v>
      </c>
      <c r="J82">
        <f t="shared" si="8"/>
        <v>0</v>
      </c>
      <c r="L82" s="26" t="e">
        <f>IF(Calculator!$C$11+62&lt;=110,Calculator!$C$11+62,NA())</f>
        <v>#N/A</v>
      </c>
      <c r="M82" s="27" t="e">
        <f>IF(ISNA(L82),NA(),IF($B$9="",INDEX($I$20:$I$1339,744),IF(744&gt;$B$9+11,NA(),INDEX($I$20:$I$1339,744))))</f>
        <v>#N/A</v>
      </c>
    </row>
    <row r="83" spans="1:13" x14ac:dyDescent="0.25">
      <c r="A83">
        <v>64</v>
      </c>
      <c r="B83">
        <f t="shared" si="0"/>
        <v>9.9816717329842097E-2</v>
      </c>
      <c r="C83">
        <f t="shared" si="1"/>
        <v>4060.8003643146576</v>
      </c>
      <c r="D83">
        <f t="shared" si="2"/>
        <v>3655.4646022169418</v>
      </c>
      <c r="E83">
        <f t="shared" si="6"/>
        <v>2505358.6270374791</v>
      </c>
      <c r="F83">
        <f t="shared" si="3"/>
        <v>4119.8793206970649</v>
      </c>
      <c r="G83">
        <f t="shared" si="7"/>
        <v>4060.8003643146576</v>
      </c>
      <c r="H83">
        <f t="shared" si="4"/>
        <v>60.800364314657394</v>
      </c>
      <c r="I83">
        <f t="shared" si="5"/>
        <v>2505417.7059938614</v>
      </c>
      <c r="J83">
        <f t="shared" si="8"/>
        <v>0</v>
      </c>
      <c r="L83" s="26" t="e">
        <f>IF(Calculator!$C$11+63&lt;=110,Calculator!$C$11+63,NA())</f>
        <v>#N/A</v>
      </c>
      <c r="M83" s="27" t="e">
        <f>IF(ISNA(L83),NA(),IF($B$9="",INDEX($I$20:$I$1339,756),IF(756&gt;$B$9+11,NA(),INDEX($I$20:$I$1339,756))))</f>
        <v>#N/A</v>
      </c>
    </row>
    <row r="84" spans="1:13" x14ac:dyDescent="0.25">
      <c r="A84">
        <v>65</v>
      </c>
      <c r="B84">
        <f t="shared" ref="B84:B147" si="9">MAX(0,MIN(1,1-(1+$B$3)^-A84))</f>
        <v>0.10129457278136844</v>
      </c>
      <c r="C84">
        <f t="shared" ref="C84:C147" si="10">IF(1-$B$6*B84&gt;0,$B$5/(1-$B$6*B84),$B$5)</f>
        <v>4061.7144444109786</v>
      </c>
      <c r="D84">
        <f t="shared" ref="D84:D147" si="11">IF(A84&lt;=$B$4,C84/(1+$B$3)^A84,0)</f>
        <v>3650.2848150044551</v>
      </c>
      <c r="E84">
        <f t="shared" si="6"/>
        <v>2505417.7059938614</v>
      </c>
      <c r="F84">
        <f t="shared" ref="F84:F147" si="12">E84*$B$3</f>
        <v>4119.9764717268854</v>
      </c>
      <c r="G84">
        <f t="shared" si="7"/>
        <v>4061.7144444109786</v>
      </c>
      <c r="H84">
        <f t="shared" ref="H84:H147" si="13">G84*$B$6*B84</f>
        <v>61.714444410978508</v>
      </c>
      <c r="I84">
        <f t="shared" ref="I84:I147" si="14">MAX(0,E84+F84-G84)</f>
        <v>2505475.9680211772</v>
      </c>
      <c r="J84">
        <f t="shared" si="8"/>
        <v>0</v>
      </c>
      <c r="L84" s="26" t="e">
        <f>IF(Calculator!$C$11+64&lt;=110,Calculator!$C$11+64,NA())</f>
        <v>#N/A</v>
      </c>
      <c r="M84" s="27" t="e">
        <f>IF(ISNA(L84),NA(),IF($B$9="",INDEX($I$20:$I$1339,768),IF(768&gt;$B$9+11,NA(),INDEX($I$20:$I$1339,768))))</f>
        <v>#N/A</v>
      </c>
    </row>
    <row r="85" spans="1:13" x14ac:dyDescent="0.25">
      <c r="A85">
        <v>66</v>
      </c>
      <c r="B85">
        <f t="shared" si="9"/>
        <v>0.10277000199728537</v>
      </c>
      <c r="C85">
        <f t="shared" si="10"/>
        <v>4062.6274344326303</v>
      </c>
      <c r="D85">
        <f t="shared" si="11"/>
        <v>3645.1112048817622</v>
      </c>
      <c r="E85">
        <f t="shared" ref="E85:E148" si="15">I84</f>
        <v>2505475.9680211772</v>
      </c>
      <c r="F85">
        <f t="shared" si="12"/>
        <v>4120.072279376509</v>
      </c>
      <c r="G85">
        <f t="shared" ref="G85:G148" si="16">IF(OR(J84=1,E85+F85&lt;=0),0,MIN(C85,E85+F85))</f>
        <v>4062.6274344326303</v>
      </c>
      <c r="H85">
        <f t="shared" si="13"/>
        <v>62.62743443263016</v>
      </c>
      <c r="I85">
        <f t="shared" si="14"/>
        <v>2505533.4128661212</v>
      </c>
      <c r="J85">
        <f t="shared" ref="J85:J148" si="17">IF(OR(J84=1,E85+F85&lt;=0,C85&gt;=E85+F85),1,0)</f>
        <v>0</v>
      </c>
      <c r="L85" s="26" t="e">
        <f>IF(Calculator!$C$11+65&lt;=110,Calculator!$C$11+65,NA())</f>
        <v>#N/A</v>
      </c>
      <c r="M85" s="27" t="e">
        <f>IF(ISNA(L85),NA(),IF($B$9="",INDEX($I$20:$I$1339,780),IF(780&gt;$B$9+11,NA(),INDEX($I$20:$I$1339,780))))</f>
        <v>#N/A</v>
      </c>
    </row>
    <row r="86" spans="1:13" x14ac:dyDescent="0.25">
      <c r="A86">
        <v>67</v>
      </c>
      <c r="B86">
        <f t="shared" si="9"/>
        <v>0.10424300896080985</v>
      </c>
      <c r="C86">
        <f t="shared" si="10"/>
        <v>4063.5393350981867</v>
      </c>
      <c r="D86">
        <f t="shared" si="11"/>
        <v>3639.9437677769433</v>
      </c>
      <c r="E86">
        <f t="shared" si="15"/>
        <v>2505533.4128661212</v>
      </c>
      <c r="F86">
        <f t="shared" si="12"/>
        <v>4120.1667432293925</v>
      </c>
      <c r="G86">
        <f t="shared" si="16"/>
        <v>4063.5393350981867</v>
      </c>
      <c r="H86">
        <f t="shared" si="13"/>
        <v>63.539335098186527</v>
      </c>
      <c r="I86">
        <f t="shared" si="14"/>
        <v>2505590.0402742526</v>
      </c>
      <c r="J86">
        <f t="shared" si="17"/>
        <v>0</v>
      </c>
      <c r="L86" s="26" t="e">
        <f>IF(Calculator!$C$11+66&lt;=110,Calculator!$C$11+66,NA())</f>
        <v>#N/A</v>
      </c>
      <c r="M86" s="27" t="e">
        <f>IF(ISNA(L86),NA(),IF($B$9="",INDEX($I$20:$I$1339,792),IF(792&gt;$B$9+11,NA(),INDEX($I$20:$I$1339,792))))</f>
        <v>#N/A</v>
      </c>
    </row>
    <row r="87" spans="1:13" x14ac:dyDescent="0.25">
      <c r="A87">
        <v>68</v>
      </c>
      <c r="B87">
        <f t="shared" si="9"/>
        <v>0.10571359764861954</v>
      </c>
      <c r="C87">
        <f t="shared" si="10"/>
        <v>4064.4501471274452</v>
      </c>
      <c r="D87">
        <f t="shared" si="11"/>
        <v>3634.7824996111422</v>
      </c>
      <c r="E87">
        <f t="shared" si="15"/>
        <v>2505590.0402742526</v>
      </c>
      <c r="F87">
        <f t="shared" si="12"/>
        <v>4120.2598628671276</v>
      </c>
      <c r="G87">
        <f t="shared" si="16"/>
        <v>4064.4501471274452</v>
      </c>
      <c r="H87">
        <f t="shared" si="13"/>
        <v>64.45014712744549</v>
      </c>
      <c r="I87">
        <f t="shared" si="14"/>
        <v>2505645.8499899926</v>
      </c>
      <c r="J87">
        <f t="shared" si="17"/>
        <v>0</v>
      </c>
      <c r="L87" s="26" t="e">
        <f>IF(Calculator!$C$11+67&lt;=110,Calculator!$C$11+67,NA())</f>
        <v>#N/A</v>
      </c>
      <c r="M87" s="27" t="e">
        <f>IF(ISNA(L87),NA(),IF($B$9="",INDEX($I$20:$I$1339,804),IF(804&gt;$B$9+11,NA(),INDEX($I$20:$I$1339,804))))</f>
        <v>#N/A</v>
      </c>
    </row>
    <row r="88" spans="1:13" x14ac:dyDescent="0.25">
      <c r="A88">
        <v>69</v>
      </c>
      <c r="B88">
        <f t="shared" si="9"/>
        <v>0.10718177203086399</v>
      </c>
      <c r="C88">
        <f t="shared" si="10"/>
        <v>4065.3598712414232</v>
      </c>
      <c r="D88">
        <f t="shared" si="11"/>
        <v>3629.6273962986024</v>
      </c>
      <c r="E88">
        <f t="shared" si="15"/>
        <v>2505645.8499899926</v>
      </c>
      <c r="F88">
        <f t="shared" si="12"/>
        <v>4120.3516378694321</v>
      </c>
      <c r="G88">
        <f t="shared" si="16"/>
        <v>4065.3598712414232</v>
      </c>
      <c r="H88">
        <f t="shared" si="13"/>
        <v>65.359871241423107</v>
      </c>
      <c r="I88">
        <f t="shared" si="14"/>
        <v>2505700.8417566209</v>
      </c>
      <c r="J88">
        <f t="shared" si="17"/>
        <v>0</v>
      </c>
      <c r="L88" s="26" t="e">
        <f>IF(Calculator!$C$11+68&lt;=110,Calculator!$C$11+68,NA())</f>
        <v>#N/A</v>
      </c>
      <c r="M88" s="27" t="e">
        <f>IF(ISNA(L88),NA(),IF($B$9="",INDEX($I$20:$I$1339,816),IF(816&gt;$B$9+11,NA(),INDEX($I$20:$I$1339,816))))</f>
        <v>#N/A</v>
      </c>
    </row>
    <row r="89" spans="1:13" x14ac:dyDescent="0.25">
      <c r="A89">
        <v>70</v>
      </c>
      <c r="B89">
        <f t="shared" si="9"/>
        <v>0.10864753607117439</v>
      </c>
      <c r="C89">
        <f t="shared" si="10"/>
        <v>4066.2685081623472</v>
      </c>
      <c r="D89">
        <f t="shared" si="11"/>
        <v>3624.4784537466981</v>
      </c>
      <c r="E89">
        <f t="shared" si="15"/>
        <v>2505700.8417566209</v>
      </c>
      <c r="F89">
        <f t="shared" si="12"/>
        <v>4120.4420678141496</v>
      </c>
      <c r="G89">
        <f t="shared" si="16"/>
        <v>4066.2685081623472</v>
      </c>
      <c r="H89">
        <f t="shared" si="13"/>
        <v>66.268508162347359</v>
      </c>
      <c r="I89">
        <f t="shared" si="14"/>
        <v>2505755.0153162726</v>
      </c>
      <c r="J89">
        <f t="shared" si="17"/>
        <v>0</v>
      </c>
      <c r="L89" s="26" t="e">
        <f>IF(Calculator!$C$11+69&lt;=110,Calculator!$C$11+69,NA())</f>
        <v>#N/A</v>
      </c>
      <c r="M89" s="27" t="e">
        <f>IF(ISNA(L89),NA(),IF($B$9="",INDEX($I$20:$I$1339,828),IF(828&gt;$B$9+11,NA(),INDEX($I$20:$I$1339,828))))</f>
        <v>#N/A</v>
      </c>
    </row>
    <row r="90" spans="1:13" x14ac:dyDescent="0.25">
      <c r="A90">
        <v>71</v>
      </c>
      <c r="B90">
        <f t="shared" si="9"/>
        <v>0.11011089372667471</v>
      </c>
      <c r="C90">
        <f t="shared" si="10"/>
        <v>4067.1760586136525</v>
      </c>
      <c r="D90">
        <f t="shared" si="11"/>
        <v>3619.3356678559689</v>
      </c>
      <c r="E90">
        <f t="shared" si="15"/>
        <v>2505755.0153162726</v>
      </c>
      <c r="F90">
        <f t="shared" si="12"/>
        <v>4120.5311522772399</v>
      </c>
      <c r="G90">
        <f t="shared" si="16"/>
        <v>4067.1760586136525</v>
      </c>
      <c r="H90">
        <f t="shared" si="13"/>
        <v>67.176058613652529</v>
      </c>
      <c r="I90">
        <f t="shared" si="14"/>
        <v>2505808.3704099362</v>
      </c>
      <c r="J90">
        <f t="shared" si="17"/>
        <v>0</v>
      </c>
      <c r="L90" s="26" t="e">
        <f>IF(Calculator!$C$11+70&lt;=110,Calculator!$C$11+70,NA())</f>
        <v>#N/A</v>
      </c>
      <c r="M90" s="27" t="e">
        <f>IF(ISNA(L90),NA(),IF($B$9="",INDEX($I$20:$I$1339,840),IF(840&gt;$B$9+11,NA(),INDEX($I$20:$I$1339,840))))</f>
        <v>#N/A</v>
      </c>
    </row>
    <row r="91" spans="1:13" x14ac:dyDescent="0.25">
      <c r="A91">
        <v>72</v>
      </c>
      <c r="B91">
        <f t="shared" si="9"/>
        <v>0.11157184894799266</v>
      </c>
      <c r="C91">
        <f t="shared" si="10"/>
        <v>4068.0825233199739</v>
      </c>
      <c r="D91">
        <f t="shared" si="11"/>
        <v>3614.1990345201489</v>
      </c>
      <c r="E91">
        <f t="shared" si="15"/>
        <v>2505808.3704099362</v>
      </c>
      <c r="F91">
        <f t="shared" si="12"/>
        <v>4120.6188908327767</v>
      </c>
      <c r="G91">
        <f t="shared" si="16"/>
        <v>4068.0825233199739</v>
      </c>
      <c r="H91">
        <f t="shared" si="13"/>
        <v>68.082523319973731</v>
      </c>
      <c r="I91">
        <f t="shared" si="14"/>
        <v>2505860.906777449</v>
      </c>
      <c r="J91">
        <f t="shared" si="17"/>
        <v>0</v>
      </c>
      <c r="L91" s="26" t="e">
        <f>IF(Calculator!$C$11+71&lt;=110,Calculator!$C$11+71,NA())</f>
        <v>#N/A</v>
      </c>
      <c r="M91" s="27" t="e">
        <f>IF(ISNA(L91),NA(),IF($B$9="",INDEX($I$20:$I$1339,852),IF(852&gt;$B$9+11,NA(),INDEX($I$20:$I$1339,852))))</f>
        <v>#N/A</v>
      </c>
    </row>
    <row r="92" spans="1:13" x14ac:dyDescent="0.25">
      <c r="A92">
        <v>73</v>
      </c>
      <c r="B92">
        <f t="shared" si="9"/>
        <v>0.11303040567926992</v>
      </c>
      <c r="C92">
        <f t="shared" si="10"/>
        <v>4068.9879030071411</v>
      </c>
      <c r="D92">
        <f t="shared" si="11"/>
        <v>3609.0685496262022</v>
      </c>
      <c r="E92">
        <f t="shared" si="15"/>
        <v>2505860.906777449</v>
      </c>
      <c r="F92">
        <f t="shared" si="12"/>
        <v>4120.7052830529428</v>
      </c>
      <c r="G92">
        <f t="shared" si="16"/>
        <v>4068.9879030071411</v>
      </c>
      <c r="H92">
        <f t="shared" si="13"/>
        <v>68.987903007140844</v>
      </c>
      <c r="I92">
        <f t="shared" si="14"/>
        <v>2505912.6241574944</v>
      </c>
      <c r="J92">
        <f t="shared" si="17"/>
        <v>0</v>
      </c>
      <c r="L92" s="26" t="e">
        <f>IF(Calculator!$C$11+72&lt;=110,Calculator!$C$11+72,NA())</f>
        <v>#N/A</v>
      </c>
      <c r="M92" s="27" t="e">
        <f>IF(ISNA(L92),NA(),IF($B$9="",INDEX($I$20:$I$1339,864),IF(864&gt;$B$9+11,NA(),INDEX($I$20:$I$1339,864))))</f>
        <v>#N/A</v>
      </c>
    </row>
    <row r="93" spans="1:13" x14ac:dyDescent="0.25">
      <c r="A93">
        <v>74</v>
      </c>
      <c r="B93">
        <f t="shared" si="9"/>
        <v>0.11448656785817291</v>
      </c>
      <c r="C93">
        <f t="shared" si="10"/>
        <v>4069.8921984021727</v>
      </c>
      <c r="D93">
        <f t="shared" si="11"/>
        <v>3603.9442090543539</v>
      </c>
      <c r="E93">
        <f t="shared" si="15"/>
        <v>2505912.6241574944</v>
      </c>
      <c r="F93">
        <f t="shared" si="12"/>
        <v>4120.7903285080201</v>
      </c>
      <c r="G93">
        <f t="shared" si="16"/>
        <v>4069.8921984021727</v>
      </c>
      <c r="H93">
        <f t="shared" si="13"/>
        <v>69.892198402172824</v>
      </c>
      <c r="I93">
        <f t="shared" si="14"/>
        <v>2505963.5222876007</v>
      </c>
      <c r="J93">
        <f t="shared" si="17"/>
        <v>0</v>
      </c>
      <c r="L93" s="26" t="e">
        <f>IF(Calculator!$C$11+73&lt;=110,Calculator!$C$11+73,NA())</f>
        <v>#N/A</v>
      </c>
      <c r="M93" s="27" t="e">
        <f>IF(ISNA(L93),NA(),IF($B$9="",INDEX($I$20:$I$1339,876),IF(876&gt;$B$9+11,NA(),INDEX($I$20:$I$1339,876))))</f>
        <v>#N/A</v>
      </c>
    </row>
    <row r="94" spans="1:13" x14ac:dyDescent="0.25">
      <c r="A94">
        <v>75</v>
      </c>
      <c r="B94">
        <f t="shared" si="9"/>
        <v>0.11594033941590387</v>
      </c>
      <c r="C94">
        <f t="shared" si="10"/>
        <v>4070.7954102332724</v>
      </c>
      <c r="D94">
        <f t="shared" si="11"/>
        <v>3598.8260086781233</v>
      </c>
      <c r="E94">
        <f t="shared" si="15"/>
        <v>2505963.5222876007</v>
      </c>
      <c r="F94">
        <f t="shared" si="12"/>
        <v>4120.8740267663952</v>
      </c>
      <c r="G94">
        <f t="shared" si="16"/>
        <v>4070.7954102332724</v>
      </c>
      <c r="H94">
        <f t="shared" si="13"/>
        <v>70.795410233272392</v>
      </c>
      <c r="I94">
        <f t="shared" si="14"/>
        <v>2506013.6009041341</v>
      </c>
      <c r="J94">
        <f t="shared" si="17"/>
        <v>0</v>
      </c>
      <c r="L94" s="26" t="e">
        <f>IF(Calculator!$C$11+74&lt;=110,Calculator!$C$11+74,NA())</f>
        <v>#N/A</v>
      </c>
      <c r="M94" s="27" t="e">
        <f>IF(ISNA(L94),NA(),IF($B$9="",INDEX($I$20:$I$1339,888),IF(888&gt;$B$9+11,NA(),INDEX($I$20:$I$1339,888))))</f>
        <v>#N/A</v>
      </c>
    </row>
    <row r="95" spans="1:13" x14ac:dyDescent="0.25">
      <c r="A95">
        <v>76</v>
      </c>
      <c r="B95">
        <f t="shared" si="9"/>
        <v>0.11739172427721056</v>
      </c>
      <c r="C95">
        <f t="shared" si="10"/>
        <v>4071.6975392298195</v>
      </c>
      <c r="D95">
        <f t="shared" si="11"/>
        <v>3593.7139443643555</v>
      </c>
      <c r="E95">
        <f t="shared" si="15"/>
        <v>2506013.6009041341</v>
      </c>
      <c r="F95">
        <f t="shared" si="12"/>
        <v>4120.9563773945401</v>
      </c>
      <c r="G95">
        <f t="shared" si="16"/>
        <v>4071.6975392298195</v>
      </c>
      <c r="H95">
        <f t="shared" si="13"/>
        <v>71.697539229819554</v>
      </c>
      <c r="I95">
        <f t="shared" si="14"/>
        <v>2506062.8597422987</v>
      </c>
      <c r="J95">
        <f t="shared" si="17"/>
        <v>0</v>
      </c>
      <c r="L95" s="26" t="e">
        <f>IF(Calculator!$C$11+75&lt;=110,Calculator!$C$11+75,NA())</f>
        <v>#N/A</v>
      </c>
      <c r="M95" s="27" t="e">
        <f>IF(ISNA(L95),NA(),IF($B$9="",INDEX($I$20:$I$1339,900),IF(900&gt;$B$9+11,NA(),INDEX($I$20:$I$1339,900))))</f>
        <v>#N/A</v>
      </c>
    </row>
    <row r="96" spans="1:13" x14ac:dyDescent="0.25">
      <c r="A96">
        <v>77</v>
      </c>
      <c r="B96">
        <f t="shared" si="9"/>
        <v>0.11884072636039777</v>
      </c>
      <c r="C96">
        <f t="shared" si="10"/>
        <v>4072.5985861223667</v>
      </c>
      <c r="D96">
        <f t="shared" si="11"/>
        <v>3588.6080119732555</v>
      </c>
      <c r="E96">
        <f t="shared" si="15"/>
        <v>2506062.8597422987</v>
      </c>
      <c r="F96">
        <f t="shared" si="12"/>
        <v>4121.0373799570179</v>
      </c>
      <c r="G96">
        <f t="shared" si="16"/>
        <v>4072.5985861223667</v>
      </c>
      <c r="H96">
        <f t="shared" si="13"/>
        <v>72.598586122366655</v>
      </c>
      <c r="I96">
        <f t="shared" si="14"/>
        <v>2506111.298536133</v>
      </c>
      <c r="J96">
        <f t="shared" si="17"/>
        <v>0</v>
      </c>
      <c r="L96" s="26" t="e">
        <f>IF(Calculator!$C$11+76&lt;=110,Calculator!$C$11+76,NA())</f>
        <v>#N/A</v>
      </c>
      <c r="M96" s="27" t="e">
        <f>IF(ISNA(L96),NA(),IF($B$9="",INDEX($I$20:$I$1339,912),IF(912&gt;$B$9+11,NA(),INDEX($I$20:$I$1339,912))))</f>
        <v>#N/A</v>
      </c>
    </row>
    <row r="97" spans="1:13" x14ac:dyDescent="0.25">
      <c r="A97">
        <v>78</v>
      </c>
      <c r="B97">
        <f t="shared" si="9"/>
        <v>0.12028734957733722</v>
      </c>
      <c r="C97">
        <f t="shared" si="10"/>
        <v>4073.4985516426323</v>
      </c>
      <c r="D97">
        <f t="shared" si="11"/>
        <v>3583.5082073584181</v>
      </c>
      <c r="E97">
        <f t="shared" si="15"/>
        <v>2506111.298536133</v>
      </c>
      <c r="F97">
        <f t="shared" si="12"/>
        <v>4121.1170340164745</v>
      </c>
      <c r="G97">
        <f t="shared" si="16"/>
        <v>4073.4985516426323</v>
      </c>
      <c r="H97">
        <f t="shared" si="13"/>
        <v>73.498551642632123</v>
      </c>
      <c r="I97">
        <f t="shared" si="14"/>
        <v>2506158.9170185071</v>
      </c>
      <c r="J97">
        <f t="shared" si="17"/>
        <v>0</v>
      </c>
      <c r="L97" s="26" t="e">
        <f>IF(Calculator!$C$11+77&lt;=110,Calculator!$C$11+77,NA())</f>
        <v>#N/A</v>
      </c>
      <c r="M97" s="27" t="e">
        <f>IF(ISNA(L97),NA(),IF($B$9="",INDEX($I$20:$I$1339,924),IF(924&gt;$B$9+11,NA(),INDEX($I$20:$I$1339,924))))</f>
        <v>#N/A</v>
      </c>
    </row>
    <row r="98" spans="1:13" x14ac:dyDescent="0.25">
      <c r="A98">
        <v>79</v>
      </c>
      <c r="B98">
        <f t="shared" si="9"/>
        <v>0.12173159783347831</v>
      </c>
      <c r="C98">
        <f t="shared" si="10"/>
        <v>4074.3974365234949</v>
      </c>
      <c r="D98">
        <f t="shared" si="11"/>
        <v>3578.4145263668615</v>
      </c>
      <c r="E98">
        <f t="shared" si="15"/>
        <v>2506158.9170185071</v>
      </c>
      <c r="F98">
        <f t="shared" si="12"/>
        <v>4121.1953391336338</v>
      </c>
      <c r="G98">
        <f t="shared" si="16"/>
        <v>4074.3974365234949</v>
      </c>
      <c r="H98">
        <f t="shared" si="13"/>
        <v>74.397436523494946</v>
      </c>
      <c r="I98">
        <f t="shared" si="14"/>
        <v>2506205.7149211173</v>
      </c>
      <c r="J98">
        <f t="shared" si="17"/>
        <v>0</v>
      </c>
      <c r="L98" s="26" t="e">
        <f>IF(Calculator!$C$11+78&lt;=110,Calculator!$C$11+78,NA())</f>
        <v>#N/A</v>
      </c>
      <c r="M98" s="27" t="e">
        <f>IF(ISNA(L98),NA(),IF($B$9="",INDEX($I$20:$I$1339,936),IF(936&gt;$B$9+11,NA(),INDEX($I$20:$I$1339,936))))</f>
        <v>#N/A</v>
      </c>
    </row>
    <row r="99" spans="1:13" x14ac:dyDescent="0.25">
      <c r="A99">
        <v>80</v>
      </c>
      <c r="B99">
        <f t="shared" si="9"/>
        <v>0.12317347502785969</v>
      </c>
      <c r="C99">
        <f t="shared" si="10"/>
        <v>4075.2952414989895</v>
      </c>
      <c r="D99">
        <f t="shared" si="11"/>
        <v>3573.3269648390583</v>
      </c>
      <c r="E99">
        <f t="shared" si="15"/>
        <v>2506205.7149211173</v>
      </c>
      <c r="F99">
        <f t="shared" si="12"/>
        <v>4121.2722948672899</v>
      </c>
      <c r="G99">
        <f t="shared" si="16"/>
        <v>4075.2952414989895</v>
      </c>
      <c r="H99">
        <f t="shared" si="13"/>
        <v>75.295241498989682</v>
      </c>
      <c r="I99">
        <f t="shared" si="14"/>
        <v>2506251.6919744858</v>
      </c>
      <c r="J99">
        <f t="shared" si="17"/>
        <v>0</v>
      </c>
      <c r="L99" s="26" t="e">
        <f>IF(Calculator!$C$11+79&lt;=110,Calculator!$C$11+79,NA())</f>
        <v>#N/A</v>
      </c>
      <c r="M99" s="27" t="e">
        <f>IF(ISNA(L99),NA(),IF($B$9="",INDEX($I$20:$I$1339,948),IF(948&gt;$B$9+11,NA(),INDEX($I$20:$I$1339,948))))</f>
        <v>#N/A</v>
      </c>
    </row>
    <row r="100" spans="1:13" x14ac:dyDescent="0.25">
      <c r="A100">
        <v>81</v>
      </c>
      <c r="B100">
        <f t="shared" si="9"/>
        <v>0.12461298505311735</v>
      </c>
      <c r="C100">
        <f t="shared" si="10"/>
        <v>4076.1919673042989</v>
      </c>
      <c r="D100">
        <f t="shared" si="11"/>
        <v>3568.245518608971</v>
      </c>
      <c r="E100">
        <f t="shared" si="15"/>
        <v>2506251.6919744858</v>
      </c>
      <c r="F100">
        <f t="shared" si="12"/>
        <v>4121.3479007743063</v>
      </c>
      <c r="G100">
        <f t="shared" si="16"/>
        <v>4076.1919673042989</v>
      </c>
      <c r="H100">
        <f t="shared" si="13"/>
        <v>76.191967304299141</v>
      </c>
      <c r="I100">
        <f t="shared" si="14"/>
        <v>2506296.8479079558</v>
      </c>
      <c r="J100">
        <f t="shared" si="17"/>
        <v>0</v>
      </c>
      <c r="L100" s="26" t="e">
        <f>IF(Calculator!$C$11+80&lt;=110,Calculator!$C$11+80,NA())</f>
        <v>#N/A</v>
      </c>
      <c r="M100" s="27" t="e">
        <f>IF(ISNA(L100),NA(),IF($B$9="",INDEX($I$20:$I$1339,960),IF(960&gt;$B$9+11,NA(),INDEX($I$20:$I$1339,960))))</f>
        <v>#N/A</v>
      </c>
    </row>
    <row r="101" spans="1:13" x14ac:dyDescent="0.25">
      <c r="A101">
        <v>82</v>
      </c>
      <c r="B101">
        <f t="shared" si="9"/>
        <v>0.12605013179549773</v>
      </c>
      <c r="C101">
        <f t="shared" si="10"/>
        <v>4077.0876146757505</v>
      </c>
      <c r="D101">
        <f t="shared" si="11"/>
        <v>3563.1701835040803</v>
      </c>
      <c r="E101">
        <f t="shared" si="15"/>
        <v>2506296.8479079558</v>
      </c>
      <c r="F101">
        <f t="shared" si="12"/>
        <v>4121.4221564096088</v>
      </c>
      <c r="G101">
        <f t="shared" si="16"/>
        <v>4077.0876146757505</v>
      </c>
      <c r="H101">
        <f t="shared" si="13"/>
        <v>77.087614675750473</v>
      </c>
      <c r="I101">
        <f t="shared" si="14"/>
        <v>2506341.1824496901</v>
      </c>
      <c r="J101">
        <f t="shared" si="17"/>
        <v>0</v>
      </c>
      <c r="L101" s="26" t="e">
        <f>IF(Calculator!$C$11+81&lt;=110,Calculator!$C$11+81,NA())</f>
        <v>#N/A</v>
      </c>
      <c r="M101" s="27" t="e">
        <f>IF(ISNA(L101),NA(),IF($B$9="",INDEX($I$20:$I$1339,972),IF(972&gt;$B$9+11,NA(),INDEX($I$20:$I$1339,972))))</f>
        <v>#N/A</v>
      </c>
    </row>
    <row r="102" spans="1:13" x14ac:dyDescent="0.25">
      <c r="A102">
        <v>83</v>
      </c>
      <c r="B102">
        <f t="shared" si="9"/>
        <v>0.12748491913486681</v>
      </c>
      <c r="C102">
        <f t="shared" si="10"/>
        <v>4077.9821843508084</v>
      </c>
      <c r="D102">
        <f t="shared" si="11"/>
        <v>3558.1009553454178</v>
      </c>
      <c r="E102">
        <f t="shared" si="15"/>
        <v>2506341.1824496901</v>
      </c>
      <c r="F102">
        <f t="shared" si="12"/>
        <v>4121.495061326179</v>
      </c>
      <c r="G102">
        <f t="shared" si="16"/>
        <v>4077.9821843508084</v>
      </c>
      <c r="H102">
        <f t="shared" si="13"/>
        <v>77.982184350808538</v>
      </c>
      <c r="I102">
        <f t="shared" si="14"/>
        <v>2506384.6953266654</v>
      </c>
      <c r="J102">
        <f t="shared" si="17"/>
        <v>0</v>
      </c>
      <c r="L102" s="26" t="e">
        <f>IF(Calculator!$C$11+82&lt;=110,Calculator!$C$11+82,NA())</f>
        <v>#N/A</v>
      </c>
      <c r="M102" s="27" t="e">
        <f>IF(ISNA(L102),NA(),IF($B$9="",INDEX($I$20:$I$1339,984),IF(984&gt;$B$9+11,NA(),INDEX($I$20:$I$1339,984))))</f>
        <v>#N/A</v>
      </c>
    </row>
    <row r="103" spans="1:13" x14ac:dyDescent="0.25">
      <c r="A103">
        <v>84</v>
      </c>
      <c r="B103">
        <f t="shared" si="9"/>
        <v>0.12891735094472112</v>
      </c>
      <c r="C103">
        <f t="shared" si="10"/>
        <v>4078.8756770680707</v>
      </c>
      <c r="D103">
        <f t="shared" si="11"/>
        <v>3553.0378299475992</v>
      </c>
      <c r="E103">
        <f t="shared" si="15"/>
        <v>2506384.6953266654</v>
      </c>
      <c r="F103">
        <f t="shared" si="12"/>
        <v>4121.5666150750512</v>
      </c>
      <c r="G103">
        <f t="shared" si="16"/>
        <v>4078.8756770680707</v>
      </c>
      <c r="H103">
        <f t="shared" si="13"/>
        <v>78.875677068070715</v>
      </c>
      <c r="I103">
        <f t="shared" si="14"/>
        <v>2506427.386264672</v>
      </c>
      <c r="J103">
        <f t="shared" si="17"/>
        <v>0</v>
      </c>
      <c r="L103" s="26" t="e">
        <f>IF(Calculator!$C$11+83&lt;=110,Calculator!$C$11+83,NA())</f>
        <v>#N/A</v>
      </c>
      <c r="M103" s="27" t="e">
        <f>IF(ISNA(L103),NA(),IF($B$9="",INDEX($I$20:$I$1339,996),IF(996&gt;$B$9+11,NA(),INDEX($I$20:$I$1339,996))))</f>
        <v>#N/A</v>
      </c>
    </row>
    <row r="104" spans="1:13" x14ac:dyDescent="0.25">
      <c r="A104">
        <v>85</v>
      </c>
      <c r="B104">
        <f t="shared" si="9"/>
        <v>0.13034743109219726</v>
      </c>
      <c r="C104">
        <f t="shared" si="10"/>
        <v>4079.7680935672602</v>
      </c>
      <c r="D104">
        <f t="shared" si="11"/>
        <v>3547.9808031188568</v>
      </c>
      <c r="E104">
        <f t="shared" si="15"/>
        <v>2506427.386264672</v>
      </c>
      <c r="F104">
        <f t="shared" si="12"/>
        <v>4121.636817205308</v>
      </c>
      <c r="G104">
        <f t="shared" si="16"/>
        <v>4079.7680935672602</v>
      </c>
      <c r="H104">
        <f t="shared" si="13"/>
        <v>79.768093567260522</v>
      </c>
      <c r="I104">
        <f t="shared" si="14"/>
        <v>2506469.2549883099</v>
      </c>
      <c r="J104">
        <f t="shared" si="17"/>
        <v>0</v>
      </c>
      <c r="L104" s="26" t="e">
        <f>IF(Calculator!$C$11+84&lt;=110,Calculator!$C$11+84,NA())</f>
        <v>#N/A</v>
      </c>
      <c r="M104" s="27" t="e">
        <f>IF(ISNA(L104),NA(),IF($B$9="",INDEX($I$20:$I$1339,1008),IF(1008&gt;$B$9+11,NA(),INDEX($I$20:$I$1339,1008))))</f>
        <v>#N/A</v>
      </c>
    </row>
    <row r="105" spans="1:13" x14ac:dyDescent="0.25">
      <c r="A105">
        <v>86</v>
      </c>
      <c r="B105">
        <f t="shared" si="9"/>
        <v>0.13177516343808371</v>
      </c>
      <c r="C105">
        <f t="shared" si="10"/>
        <v>4080.6594345892231</v>
      </c>
      <c r="D105">
        <f t="shared" si="11"/>
        <v>3542.9298706610698</v>
      </c>
      <c r="E105">
        <f t="shared" si="15"/>
        <v>2506469.2549883099</v>
      </c>
      <c r="F105">
        <f t="shared" si="12"/>
        <v>4121.7056672640738</v>
      </c>
      <c r="G105">
        <f t="shared" si="16"/>
        <v>4080.6594345892231</v>
      </c>
      <c r="H105">
        <f t="shared" si="13"/>
        <v>80.659434589222968</v>
      </c>
      <c r="I105">
        <f t="shared" si="14"/>
        <v>2506510.3012209851</v>
      </c>
      <c r="J105">
        <f t="shared" si="17"/>
        <v>0</v>
      </c>
      <c r="L105" s="26" t="e">
        <f>IF(Calculator!$C$11+85&lt;=110,Calculator!$C$11+85,NA())</f>
        <v>#N/A</v>
      </c>
      <c r="M105" s="27" t="e">
        <f>IF(ISNA(L105),NA(),IF($B$9="",INDEX($I$20:$I$1339,1020),IF(1020&gt;$B$9+11,NA(),INDEX($I$20:$I$1339,1020))))</f>
        <v>#N/A</v>
      </c>
    </row>
    <row r="106" spans="1:13" x14ac:dyDescent="0.25">
      <c r="A106">
        <v>87</v>
      </c>
      <c r="B106">
        <f t="shared" si="9"/>
        <v>0.13320055183683033</v>
      </c>
      <c r="C106">
        <f t="shared" si="10"/>
        <v>4081.5497008759185</v>
      </c>
      <c r="D106">
        <f t="shared" si="11"/>
        <v>3537.8850283697966</v>
      </c>
      <c r="E106">
        <f t="shared" si="15"/>
        <v>2506510.3012209851</v>
      </c>
      <c r="F106">
        <f t="shared" si="12"/>
        <v>4121.7731647965093</v>
      </c>
      <c r="G106">
        <f t="shared" si="16"/>
        <v>4081.5497008759185</v>
      </c>
      <c r="H106">
        <f t="shared" si="13"/>
        <v>81.549700875918305</v>
      </c>
      <c r="I106">
        <f t="shared" si="14"/>
        <v>2506550.524684906</v>
      </c>
      <c r="J106">
        <f t="shared" si="17"/>
        <v>0</v>
      </c>
      <c r="L106" s="26" t="e">
        <f>IF(Calculator!$C$11+86&lt;=110,Calculator!$C$11+86,NA())</f>
        <v>#N/A</v>
      </c>
      <c r="M106" s="27" t="e">
        <f>IF(ISNA(L106),NA(),IF($B$9="",INDEX($I$20:$I$1339,1032),IF(1032&gt;$B$9+11,NA(),INDEX($I$20:$I$1339,1032))))</f>
        <v>#N/A</v>
      </c>
    </row>
    <row r="107" spans="1:13" x14ac:dyDescent="0.25">
      <c r="A107">
        <v>88</v>
      </c>
      <c r="B107">
        <f t="shared" si="9"/>
        <v>0.13462360013655905</v>
      </c>
      <c r="C107">
        <f t="shared" si="10"/>
        <v>4082.438893170417</v>
      </c>
      <c r="D107">
        <f t="shared" si="11"/>
        <v>3532.8462720343059</v>
      </c>
      <c r="E107">
        <f t="shared" si="15"/>
        <v>2506550.524684906</v>
      </c>
      <c r="F107">
        <f t="shared" si="12"/>
        <v>4121.8393093458071</v>
      </c>
      <c r="G107">
        <f t="shared" si="16"/>
        <v>4082.438893170417</v>
      </c>
      <c r="H107">
        <f t="shared" si="13"/>
        <v>82.438893170416634</v>
      </c>
      <c r="I107">
        <f t="shared" si="14"/>
        <v>2506589.9251010814</v>
      </c>
      <c r="J107">
        <f t="shared" si="17"/>
        <v>0</v>
      </c>
      <c r="L107" s="26" t="e">
        <f>IF(Calculator!$C$11+87&lt;=110,Calculator!$C$11+87,NA())</f>
        <v>#N/A</v>
      </c>
      <c r="M107" s="27" t="e">
        <f>IF(ISNA(L107),NA(),IF($B$9="",INDEX($I$20:$I$1339,1044),IF(1044&gt;$B$9+11,NA(),INDEX($I$20:$I$1339,1044))))</f>
        <v>#N/A</v>
      </c>
    </row>
    <row r="108" spans="1:13" x14ac:dyDescent="0.25">
      <c r="A108">
        <v>89</v>
      </c>
      <c r="B108">
        <f t="shared" si="9"/>
        <v>0.13604431217907442</v>
      </c>
      <c r="C108">
        <f t="shared" si="10"/>
        <v>4083.3270122168919</v>
      </c>
      <c r="D108">
        <f t="shared" si="11"/>
        <v>3527.8135974376096</v>
      </c>
      <c r="E108">
        <f t="shared" si="15"/>
        <v>2506589.9251010814</v>
      </c>
      <c r="F108">
        <f t="shared" si="12"/>
        <v>4121.9041004531855</v>
      </c>
      <c r="G108">
        <f t="shared" si="16"/>
        <v>4083.3270122168919</v>
      </c>
      <c r="H108">
        <f t="shared" si="13"/>
        <v>83.3270122168923</v>
      </c>
      <c r="I108">
        <f t="shared" si="14"/>
        <v>2506628.5021893177</v>
      </c>
      <c r="J108">
        <f t="shared" si="17"/>
        <v>0</v>
      </c>
      <c r="L108" s="26" t="e">
        <f>IF(Calculator!$C$11+88&lt;=110,Calculator!$C$11+88,NA())</f>
        <v>#N/A</v>
      </c>
      <c r="M108" s="27" t="e">
        <f>IF(ISNA(L108),NA(),IF($B$9="",INDEX($I$20:$I$1339,1056),IF(1056&gt;$B$9+11,NA(),INDEX($I$20:$I$1339,1056))))</f>
        <v>#N/A</v>
      </c>
    </row>
    <row r="109" spans="1:13" x14ac:dyDescent="0.25">
      <c r="A109">
        <v>90</v>
      </c>
      <c r="B109">
        <f t="shared" si="9"/>
        <v>0.13746269179987369</v>
      </c>
      <c r="C109">
        <f t="shared" si="10"/>
        <v>4084.2140587606182</v>
      </c>
      <c r="D109">
        <f t="shared" si="11"/>
        <v>3522.7870003564963</v>
      </c>
      <c r="E109">
        <f t="shared" si="15"/>
        <v>2506628.5021893177</v>
      </c>
      <c r="F109">
        <f t="shared" si="12"/>
        <v>4121.9675376578889</v>
      </c>
      <c r="G109">
        <f t="shared" si="16"/>
        <v>4084.2140587606182</v>
      </c>
      <c r="H109">
        <f t="shared" si="13"/>
        <v>84.214058760618315</v>
      </c>
      <c r="I109">
        <f t="shared" si="14"/>
        <v>2506666.255668215</v>
      </c>
      <c r="J109">
        <f t="shared" si="17"/>
        <v>0</v>
      </c>
      <c r="L109" s="26" t="e">
        <f>IF(Calculator!$C$11+89&lt;=110,Calculator!$C$11+89,NA())</f>
        <v>#N/A</v>
      </c>
      <c r="M109" s="27" t="e">
        <f>IF(ISNA(L109),NA(),IF($B$9="",INDEX($I$20:$I$1339,1068),IF(1068&gt;$B$9+11,NA(),INDEX($I$20:$I$1339,1068))))</f>
        <v>#N/A</v>
      </c>
    </row>
    <row r="110" spans="1:13" x14ac:dyDescent="0.25">
      <c r="A110">
        <v>91</v>
      </c>
      <c r="B110">
        <f t="shared" si="9"/>
        <v>0.13887874282815693</v>
      </c>
      <c r="C110">
        <f t="shared" si="10"/>
        <v>4085.1000335479603</v>
      </c>
      <c r="D110">
        <f t="shared" si="11"/>
        <v>3517.7664765615577</v>
      </c>
      <c r="E110">
        <f t="shared" si="15"/>
        <v>2506666.255668215</v>
      </c>
      <c r="F110">
        <f t="shared" si="12"/>
        <v>4122.0296204971737</v>
      </c>
      <c r="G110">
        <f t="shared" si="16"/>
        <v>4085.1000335479603</v>
      </c>
      <c r="H110">
        <f t="shared" si="13"/>
        <v>85.100033547960365</v>
      </c>
      <c r="I110">
        <f t="shared" si="14"/>
        <v>2506703.1852551643</v>
      </c>
      <c r="J110">
        <f t="shared" si="17"/>
        <v>0</v>
      </c>
      <c r="L110" s="26" t="e">
        <f>IF(Calculator!$C$11+90&lt;=110,Calculator!$C$11+90,NA())</f>
        <v>#N/A</v>
      </c>
      <c r="M110" s="27" t="e">
        <f>IF(ISNA(L110),NA(),IF($B$9="",INDEX($I$20:$I$1339,1080),IF(1080&gt;$B$9+11,NA(),INDEX($I$20:$I$1339,1080))))</f>
        <v>#N/A</v>
      </c>
    </row>
    <row r="111" spans="1:13" x14ac:dyDescent="0.25">
      <c r="A111">
        <v>92</v>
      </c>
      <c r="B111">
        <f t="shared" si="9"/>
        <v>0.14029246908683835</v>
      </c>
      <c r="C111">
        <f t="shared" si="10"/>
        <v>4085.9849373263723</v>
      </c>
      <c r="D111">
        <f t="shared" si="11"/>
        <v>3512.7520218172249</v>
      </c>
      <c r="E111">
        <f t="shared" si="15"/>
        <v>2506703.1852551643</v>
      </c>
      <c r="F111">
        <f t="shared" si="12"/>
        <v>4122.0903485063109</v>
      </c>
      <c r="G111">
        <f t="shared" si="16"/>
        <v>4085.9849373263723</v>
      </c>
      <c r="H111">
        <f t="shared" si="13"/>
        <v>85.984937326372076</v>
      </c>
      <c r="I111">
        <f t="shared" si="14"/>
        <v>2506739.2906663441</v>
      </c>
      <c r="J111">
        <f t="shared" si="17"/>
        <v>0</v>
      </c>
      <c r="L111" s="26" t="e">
        <f>IF(Calculator!$C$11+91&lt;=110,Calculator!$C$11+91,NA())</f>
        <v>#N/A</v>
      </c>
      <c r="M111" s="27" t="e">
        <f>IF(ISNA(L111),NA(),IF($B$9="",INDEX($I$20:$I$1339,1092),IF(1092&gt;$B$9+11,NA(),INDEX($I$20:$I$1339,1092))))</f>
        <v>#N/A</v>
      </c>
    </row>
    <row r="112" spans="1:13" x14ac:dyDescent="0.25">
      <c r="A112">
        <v>93</v>
      </c>
      <c r="B112">
        <f t="shared" si="9"/>
        <v>0.14170387439255538</v>
      </c>
      <c r="C112">
        <f t="shared" si="10"/>
        <v>4086.8687708443886</v>
      </c>
      <c r="D112">
        <f t="shared" si="11"/>
        <v>3507.7436318817981</v>
      </c>
      <c r="E112">
        <f t="shared" si="15"/>
        <v>2506739.2906663441</v>
      </c>
      <c r="F112">
        <f t="shared" si="12"/>
        <v>4122.1497212185759</v>
      </c>
      <c r="G112">
        <f t="shared" si="16"/>
        <v>4086.8687708443886</v>
      </c>
      <c r="H112">
        <f t="shared" si="13"/>
        <v>86.868770844388564</v>
      </c>
      <c r="I112">
        <f t="shared" si="14"/>
        <v>2506774.5716167185</v>
      </c>
      <c r="J112">
        <f t="shared" si="17"/>
        <v>0</v>
      </c>
      <c r="L112" s="26" t="e">
        <f>IF(Calculator!$C$11+92&lt;=110,Calculator!$C$11+92,NA())</f>
        <v>#N/A</v>
      </c>
      <c r="M112" s="27" t="e">
        <f>IF(ISNA(L112),NA(),IF($B$9="",INDEX($I$20:$I$1339,1104),IF(1104&gt;$B$9+11,NA(),INDEX($I$20:$I$1339,1104))))</f>
        <v>#N/A</v>
      </c>
    </row>
    <row r="113" spans="1:13" x14ac:dyDescent="0.25">
      <c r="A113">
        <v>94</v>
      </c>
      <c r="B113">
        <f t="shared" si="9"/>
        <v>0.14311296255567996</v>
      </c>
      <c r="C113">
        <f t="shared" si="10"/>
        <v>4087.7515348516213</v>
      </c>
      <c r="D113">
        <f t="shared" si="11"/>
        <v>3502.7413025074779</v>
      </c>
      <c r="E113">
        <f t="shared" si="15"/>
        <v>2506774.5716167185</v>
      </c>
      <c r="F113">
        <f t="shared" si="12"/>
        <v>4122.2077381652498</v>
      </c>
      <c r="G113">
        <f t="shared" si="16"/>
        <v>4087.7515348516213</v>
      </c>
      <c r="H113">
        <f t="shared" si="13"/>
        <v>87.7515348516215</v>
      </c>
      <c r="I113">
        <f t="shared" si="14"/>
        <v>2506809.0278200321</v>
      </c>
      <c r="J113">
        <f t="shared" si="17"/>
        <v>0</v>
      </c>
      <c r="L113" s="26" t="e">
        <f>IF(Calculator!$C$11+93&lt;=110,Calculator!$C$11+93,NA())</f>
        <v>#N/A</v>
      </c>
      <c r="M113" s="27" t="e">
        <f>IF(ISNA(L113),NA(),IF($B$9="",INDEX($I$20:$I$1339,1116),IF(1116&gt;$B$9+11,NA(),INDEX($I$20:$I$1339,1116))))</f>
        <v>#N/A</v>
      </c>
    </row>
    <row r="114" spans="1:13" x14ac:dyDescent="0.25">
      <c r="A114">
        <v>95</v>
      </c>
      <c r="B114">
        <f t="shared" si="9"/>
        <v>0.14451973738032775</v>
      </c>
      <c r="C114">
        <f t="shared" si="10"/>
        <v>4088.6332300987528</v>
      </c>
      <c r="D114">
        <f t="shared" si="11"/>
        <v>3497.7450294404002</v>
      </c>
      <c r="E114">
        <f t="shared" si="15"/>
        <v>2506809.0278200321</v>
      </c>
      <c r="F114">
        <f t="shared" si="12"/>
        <v>4122.2643988756045</v>
      </c>
      <c r="G114">
        <f t="shared" si="16"/>
        <v>4088.6332300987528</v>
      </c>
      <c r="H114">
        <f t="shared" si="13"/>
        <v>88.633230098752932</v>
      </c>
      <c r="I114">
        <f t="shared" si="14"/>
        <v>2506842.6589888092</v>
      </c>
      <c r="J114">
        <f t="shared" si="17"/>
        <v>0</v>
      </c>
      <c r="L114" s="26" t="e">
        <f>IF(Calculator!$C$11+94&lt;=110,Calculator!$C$11+94,NA())</f>
        <v>#N/A</v>
      </c>
      <c r="M114" s="27" t="e">
        <f>IF(ISNA(L114),NA(),IF($B$9="",INDEX($I$20:$I$1339,1128),IF(1128&gt;$B$9+11,NA(),INDEX($I$20:$I$1339,1128))))</f>
        <v>#N/A</v>
      </c>
    </row>
    <row r="115" spans="1:13" x14ac:dyDescent="0.25">
      <c r="A115">
        <v>96</v>
      </c>
      <c r="B115">
        <f t="shared" si="9"/>
        <v>0.14592420266437056</v>
      </c>
      <c r="C115">
        <f t="shared" si="10"/>
        <v>4089.5138573375311</v>
      </c>
      <c r="D115">
        <f t="shared" si="11"/>
        <v>3492.7548084206574</v>
      </c>
      <c r="E115">
        <f t="shared" si="15"/>
        <v>2506842.6589888092</v>
      </c>
      <c r="F115">
        <f t="shared" si="12"/>
        <v>4122.3197028769082</v>
      </c>
      <c r="G115">
        <f t="shared" si="16"/>
        <v>4089.5138573375311</v>
      </c>
      <c r="H115">
        <f t="shared" si="13"/>
        <v>89.51385733753105</v>
      </c>
      <c r="I115">
        <f t="shared" si="14"/>
        <v>2506875.4648343483</v>
      </c>
      <c r="J115">
        <f t="shared" si="17"/>
        <v>0</v>
      </c>
    </row>
    <row r="116" spans="1:13" x14ac:dyDescent="0.25">
      <c r="A116">
        <v>97</v>
      </c>
      <c r="B116">
        <f t="shared" si="9"/>
        <v>0.14732636219944362</v>
      </c>
      <c r="C116">
        <f t="shared" si="10"/>
        <v>4090.3934173207631</v>
      </c>
      <c r="D116">
        <f t="shared" si="11"/>
        <v>3487.7706351823444</v>
      </c>
      <c r="E116">
        <f t="shared" si="15"/>
        <v>2506875.4648343483</v>
      </c>
      <c r="F116">
        <f t="shared" si="12"/>
        <v>4122.3736496944121</v>
      </c>
      <c r="G116">
        <f t="shared" si="16"/>
        <v>4090.3934173207631</v>
      </c>
      <c r="H116">
        <f t="shared" si="13"/>
        <v>90.393417320762794</v>
      </c>
      <c r="I116">
        <f t="shared" si="14"/>
        <v>2506907.4450667221</v>
      </c>
      <c r="J116">
        <f t="shared" si="17"/>
        <v>0</v>
      </c>
    </row>
    <row r="117" spans="1:13" x14ac:dyDescent="0.25">
      <c r="A117">
        <v>98</v>
      </c>
      <c r="B117">
        <f t="shared" si="9"/>
        <v>0.14872621977095801</v>
      </c>
      <c r="C117">
        <f t="shared" si="10"/>
        <v>4091.2719108023098</v>
      </c>
      <c r="D117">
        <f t="shared" si="11"/>
        <v>3482.7925054535781</v>
      </c>
      <c r="E117">
        <f t="shared" si="15"/>
        <v>2506907.4450667221</v>
      </c>
      <c r="F117">
        <f t="shared" si="12"/>
        <v>4122.4262388513516</v>
      </c>
      <c r="G117">
        <f t="shared" si="16"/>
        <v>4091.2719108023098</v>
      </c>
      <c r="H117">
        <f t="shared" si="13"/>
        <v>91.271910802309748</v>
      </c>
      <c r="I117">
        <f t="shared" si="14"/>
        <v>2506938.5993947708</v>
      </c>
      <c r="J117">
        <f t="shared" si="17"/>
        <v>0</v>
      </c>
    </row>
    <row r="118" spans="1:13" x14ac:dyDescent="0.25">
      <c r="A118">
        <v>99</v>
      </c>
      <c r="B118">
        <f t="shared" si="9"/>
        <v>0.15012377915810993</v>
      </c>
      <c r="C118">
        <f t="shared" si="10"/>
        <v>4092.1493385370818</v>
      </c>
      <c r="D118">
        <f t="shared" si="11"/>
        <v>3477.8204149565354</v>
      </c>
      <c r="E118">
        <f t="shared" si="15"/>
        <v>2506938.5993947708</v>
      </c>
      <c r="F118">
        <f t="shared" si="12"/>
        <v>4122.4774698689362</v>
      </c>
      <c r="G118">
        <f t="shared" si="16"/>
        <v>4092.1493385370818</v>
      </c>
      <c r="H118">
        <f t="shared" si="13"/>
        <v>92.149338537081974</v>
      </c>
      <c r="I118">
        <f t="shared" si="14"/>
        <v>2506968.9275261029</v>
      </c>
      <c r="J118">
        <f t="shared" si="17"/>
        <v>0</v>
      </c>
    </row>
    <row r="119" spans="1:13" x14ac:dyDescent="0.25">
      <c r="A119">
        <v>100</v>
      </c>
      <c r="B119">
        <f t="shared" si="9"/>
        <v>0.15151904413389172</v>
      </c>
      <c r="C119">
        <f t="shared" si="10"/>
        <v>4093.0257012810334</v>
      </c>
      <c r="D119">
        <f t="shared" si="11"/>
        <v>3472.8543594074795</v>
      </c>
      <c r="E119">
        <f t="shared" si="15"/>
        <v>2506968.9275261029</v>
      </c>
      <c r="F119">
        <f t="shared" si="12"/>
        <v>4122.5273422663495</v>
      </c>
      <c r="G119">
        <f t="shared" si="16"/>
        <v>4093.0257012810334</v>
      </c>
      <c r="H119">
        <f t="shared" si="13"/>
        <v>93.025701281033093</v>
      </c>
      <c r="I119">
        <f t="shared" si="14"/>
        <v>2506998.4291670881</v>
      </c>
      <c r="J119">
        <f t="shared" si="17"/>
        <v>0</v>
      </c>
    </row>
    <row r="120" spans="1:13" x14ac:dyDescent="0.25">
      <c r="A120">
        <v>101</v>
      </c>
      <c r="B120">
        <f t="shared" si="9"/>
        <v>0.15291201846510105</v>
      </c>
      <c r="C120">
        <f t="shared" si="10"/>
        <v>4093.9009997911539</v>
      </c>
      <c r="D120">
        <f t="shared" si="11"/>
        <v>3467.8943345167932</v>
      </c>
      <c r="E120">
        <f t="shared" si="15"/>
        <v>2506998.4291670881</v>
      </c>
      <c r="F120">
        <f t="shared" si="12"/>
        <v>4122.5758555607381</v>
      </c>
      <c r="G120">
        <f t="shared" si="16"/>
        <v>4093.9009997911539</v>
      </c>
      <c r="H120">
        <f t="shared" si="13"/>
        <v>93.900999791154078</v>
      </c>
      <c r="I120">
        <f t="shared" si="14"/>
        <v>2507027.1040228577</v>
      </c>
      <c r="J120">
        <f t="shared" si="17"/>
        <v>0</v>
      </c>
    </row>
    <row r="121" spans="1:13" x14ac:dyDescent="0.25">
      <c r="A121">
        <v>102</v>
      </c>
      <c r="B121">
        <f t="shared" si="9"/>
        <v>0.15430270591235118</v>
      </c>
      <c r="C121">
        <f t="shared" si="10"/>
        <v>4094.775234825468</v>
      </c>
      <c r="D121">
        <f t="shared" si="11"/>
        <v>3462.9403359890152</v>
      </c>
      <c r="E121">
        <f t="shared" si="15"/>
        <v>2507027.1040228577</v>
      </c>
      <c r="F121">
        <f t="shared" si="12"/>
        <v>4122.6230092672113</v>
      </c>
      <c r="G121">
        <f t="shared" si="16"/>
        <v>4094.775234825468</v>
      </c>
      <c r="H121">
        <f t="shared" si="13"/>
        <v>94.775234825467933</v>
      </c>
      <c r="I121">
        <f t="shared" si="14"/>
        <v>2507054.9517972996</v>
      </c>
      <c r="J121">
        <f t="shared" si="17"/>
        <v>0</v>
      </c>
    </row>
    <row r="122" spans="1:13" x14ac:dyDescent="0.25">
      <c r="A122">
        <v>103</v>
      </c>
      <c r="B122">
        <f t="shared" si="9"/>
        <v>0.15569111023008242</v>
      </c>
      <c r="C122">
        <f t="shared" si="10"/>
        <v>4095.6484071430245</v>
      </c>
      <c r="D122">
        <f t="shared" si="11"/>
        <v>3457.9923595228584</v>
      </c>
      <c r="E122">
        <f t="shared" si="15"/>
        <v>2507054.9517972996</v>
      </c>
      <c r="F122">
        <f t="shared" si="12"/>
        <v>4122.6688028988337</v>
      </c>
      <c r="G122">
        <f t="shared" si="16"/>
        <v>4095.6484071430245</v>
      </c>
      <c r="H122">
        <f t="shared" si="13"/>
        <v>95.648407143024912</v>
      </c>
      <c r="I122">
        <f t="shared" si="14"/>
        <v>2507081.9721930553</v>
      </c>
      <c r="J122">
        <f t="shared" si="17"/>
        <v>0</v>
      </c>
    </row>
    <row r="123" spans="1:13" x14ac:dyDescent="0.25">
      <c r="A123">
        <v>104</v>
      </c>
      <c r="B123">
        <f t="shared" si="9"/>
        <v>0.15707723516657046</v>
      </c>
      <c r="C123">
        <f t="shared" si="10"/>
        <v>4096.5205175038955</v>
      </c>
      <c r="D123">
        <f t="shared" si="11"/>
        <v>3453.0504008112553</v>
      </c>
      <c r="E123">
        <f t="shared" si="15"/>
        <v>2507081.9721930553</v>
      </c>
      <c r="F123">
        <f t="shared" si="12"/>
        <v>4122.713235966623</v>
      </c>
      <c r="G123">
        <f t="shared" si="16"/>
        <v>4096.5205175038955</v>
      </c>
      <c r="H123">
        <f t="shared" si="13"/>
        <v>96.520517503896045</v>
      </c>
      <c r="I123">
        <f t="shared" si="14"/>
        <v>2507108.1649115179</v>
      </c>
      <c r="J123">
        <f t="shared" si="17"/>
        <v>0</v>
      </c>
    </row>
    <row r="124" spans="1:13" x14ac:dyDescent="0.25">
      <c r="A124">
        <v>105</v>
      </c>
      <c r="B124">
        <f t="shared" si="9"/>
        <v>0.15846108446393781</v>
      </c>
      <c r="C124">
        <f t="shared" si="10"/>
        <v>4097.3915666691682</v>
      </c>
      <c r="D124">
        <f t="shared" si="11"/>
        <v>3448.1144555413789</v>
      </c>
      <c r="E124">
        <f t="shared" si="15"/>
        <v>2507108.1649115179</v>
      </c>
      <c r="F124">
        <f t="shared" si="12"/>
        <v>4122.7563079795409</v>
      </c>
      <c r="G124">
        <f t="shared" si="16"/>
        <v>4097.3915666691682</v>
      </c>
      <c r="H124">
        <f t="shared" si="13"/>
        <v>97.391566669168427</v>
      </c>
      <c r="I124">
        <f t="shared" si="14"/>
        <v>2507133.5296528284</v>
      </c>
      <c r="J124">
        <f t="shared" si="17"/>
        <v>0</v>
      </c>
    </row>
    <row r="125" spans="1:13" x14ac:dyDescent="0.25">
      <c r="A125">
        <v>106</v>
      </c>
      <c r="B125">
        <f t="shared" si="9"/>
        <v>0.15984266185816287</v>
      </c>
      <c r="C125">
        <f t="shared" si="10"/>
        <v>4098.261555400939</v>
      </c>
      <c r="D125">
        <f t="shared" si="11"/>
        <v>3443.1845193946779</v>
      </c>
      <c r="E125">
        <f t="shared" si="15"/>
        <v>2507133.5296528284</v>
      </c>
      <c r="F125">
        <f t="shared" si="12"/>
        <v>4122.7980184444905</v>
      </c>
      <c r="G125">
        <f t="shared" si="16"/>
        <v>4098.261555400939</v>
      </c>
      <c r="H125">
        <f t="shared" si="13"/>
        <v>98.26155540093913</v>
      </c>
      <c r="I125">
        <f t="shared" si="14"/>
        <v>2507158.0661158715</v>
      </c>
      <c r="J125">
        <f t="shared" si="17"/>
        <v>0</v>
      </c>
    </row>
    <row r="126" spans="1:13" x14ac:dyDescent="0.25">
      <c r="A126">
        <v>107</v>
      </c>
      <c r="B126">
        <f t="shared" si="9"/>
        <v>0.16122197107909175</v>
      </c>
      <c r="C126">
        <f t="shared" si="10"/>
        <v>4099.130484462311</v>
      </c>
      <c r="D126">
        <f t="shared" si="11"/>
        <v>3438.260588046905</v>
      </c>
      <c r="E126">
        <f t="shared" si="15"/>
        <v>2507158.0661158715</v>
      </c>
      <c r="F126">
        <f t="shared" si="12"/>
        <v>4122.8383668663109</v>
      </c>
      <c r="G126">
        <f t="shared" si="16"/>
        <v>4099.130484462311</v>
      </c>
      <c r="H126">
        <f t="shared" si="13"/>
        <v>99.130484462310918</v>
      </c>
      <c r="I126">
        <f t="shared" si="14"/>
        <v>2507181.7739982754</v>
      </c>
      <c r="J126">
        <f t="shared" si="17"/>
        <v>0</v>
      </c>
    </row>
    <row r="127" spans="1:13" x14ac:dyDescent="0.25">
      <c r="A127">
        <v>108</v>
      </c>
      <c r="B127">
        <f t="shared" si="9"/>
        <v>0.16259901585044612</v>
      </c>
      <c r="C127">
        <f t="shared" si="10"/>
        <v>4099.9983546173853</v>
      </c>
      <c r="D127">
        <f t="shared" si="11"/>
        <v>3433.3426571681503</v>
      </c>
      <c r="E127">
        <f t="shared" si="15"/>
        <v>2507181.7739982754</v>
      </c>
      <c r="F127">
        <f t="shared" si="12"/>
        <v>4122.8773527477724</v>
      </c>
      <c r="G127">
        <f t="shared" si="16"/>
        <v>4099.9983546173853</v>
      </c>
      <c r="H127">
        <f t="shared" si="13"/>
        <v>99.998354617385274</v>
      </c>
      <c r="I127">
        <f t="shared" si="14"/>
        <v>2507204.6529964055</v>
      </c>
      <c r="J127">
        <f t="shared" si="17"/>
        <v>0</v>
      </c>
    </row>
    <row r="128" spans="1:13" x14ac:dyDescent="0.25">
      <c r="A128">
        <v>109</v>
      </c>
      <c r="B128">
        <f t="shared" si="9"/>
        <v>0.1639737998898344</v>
      </c>
      <c r="C128">
        <f t="shared" si="10"/>
        <v>4100.865166631258</v>
      </c>
      <c r="D128">
        <f t="shared" si="11"/>
        <v>3428.4307224228719</v>
      </c>
      <c r="E128">
        <f t="shared" si="15"/>
        <v>2507204.6529964055</v>
      </c>
      <c r="F128">
        <f t="shared" si="12"/>
        <v>4122.9149755895714</v>
      </c>
      <c r="G128">
        <f t="shared" si="16"/>
        <v>4100.865166631258</v>
      </c>
      <c r="H128">
        <f t="shared" si="13"/>
        <v>100.86516663125794</v>
      </c>
      <c r="I128">
        <f t="shared" si="14"/>
        <v>2507226.702805364</v>
      </c>
      <c r="J128">
        <f t="shared" si="17"/>
        <v>0</v>
      </c>
    </row>
    <row r="129" spans="1:10" x14ac:dyDescent="0.25">
      <c r="A129">
        <v>110</v>
      </c>
      <c r="B129">
        <f t="shared" si="9"/>
        <v>0.16534632690876194</v>
      </c>
      <c r="C129">
        <f t="shared" si="10"/>
        <v>4101.7309212700129</v>
      </c>
      <c r="D129">
        <f t="shared" si="11"/>
        <v>3423.5247794699244</v>
      </c>
      <c r="E129">
        <f t="shared" si="15"/>
        <v>2507226.702805364</v>
      </c>
      <c r="F129">
        <f t="shared" si="12"/>
        <v>4122.9512348903254</v>
      </c>
      <c r="G129">
        <f t="shared" si="16"/>
        <v>4101.7309212700129</v>
      </c>
      <c r="H129">
        <f t="shared" si="13"/>
        <v>101.73092127001333</v>
      </c>
      <c r="I129">
        <f t="shared" si="14"/>
        <v>2507247.9231189843</v>
      </c>
      <c r="J129">
        <f t="shared" si="17"/>
        <v>0</v>
      </c>
    </row>
    <row r="130" spans="1:10" x14ac:dyDescent="0.25">
      <c r="A130">
        <v>111</v>
      </c>
      <c r="B130">
        <f t="shared" si="9"/>
        <v>0.16671660061264093</v>
      </c>
      <c r="C130">
        <f t="shared" si="10"/>
        <v>4102.5956193007196</v>
      </c>
      <c r="D130">
        <f t="shared" si="11"/>
        <v>3418.6248239625911</v>
      </c>
      <c r="E130">
        <f t="shared" si="15"/>
        <v>2507247.9231189843</v>
      </c>
      <c r="F130">
        <f t="shared" si="12"/>
        <v>4122.9861301465653</v>
      </c>
      <c r="G130">
        <f t="shared" si="16"/>
        <v>4102.5956193007196</v>
      </c>
      <c r="H130">
        <f t="shared" si="13"/>
        <v>102.59561930071925</v>
      </c>
      <c r="I130">
        <f t="shared" si="14"/>
        <v>2507268.3136298303</v>
      </c>
      <c r="J130">
        <f t="shared" si="17"/>
        <v>0</v>
      </c>
    </row>
    <row r="131" spans="1:10" x14ac:dyDescent="0.25">
      <c r="A131">
        <v>112</v>
      </c>
      <c r="B131">
        <f t="shared" si="9"/>
        <v>0.16808462470080032</v>
      </c>
      <c r="C131">
        <f t="shared" si="10"/>
        <v>4103.4592614914209</v>
      </c>
      <c r="D131">
        <f t="shared" si="11"/>
        <v>3413.7308515486125</v>
      </c>
      <c r="E131">
        <f t="shared" si="15"/>
        <v>2507268.3136298303</v>
      </c>
      <c r="F131">
        <f t="shared" si="12"/>
        <v>4123.0196608527349</v>
      </c>
      <c r="G131">
        <f t="shared" si="16"/>
        <v>4103.4592614914209</v>
      </c>
      <c r="H131">
        <f t="shared" si="13"/>
        <v>103.45926149142132</v>
      </c>
      <c r="I131">
        <f t="shared" si="14"/>
        <v>2507287.8740291917</v>
      </c>
      <c r="J131">
        <f t="shared" si="17"/>
        <v>0</v>
      </c>
    </row>
    <row r="132" spans="1:10" x14ac:dyDescent="0.25">
      <c r="A132">
        <v>113</v>
      </c>
      <c r="B132">
        <f t="shared" si="9"/>
        <v>0.16945040286649538</v>
      </c>
      <c r="C132">
        <f t="shared" si="10"/>
        <v>4104.3218486111373</v>
      </c>
      <c r="D132">
        <f t="shared" si="11"/>
        <v>3408.842857870221</v>
      </c>
      <c r="E132">
        <f t="shared" si="15"/>
        <v>2507287.8740291917</v>
      </c>
      <c r="F132">
        <f t="shared" si="12"/>
        <v>4123.0518265011824</v>
      </c>
      <c r="G132">
        <f t="shared" si="16"/>
        <v>4104.3218486111373</v>
      </c>
      <c r="H132">
        <f t="shared" si="13"/>
        <v>104.32184861113743</v>
      </c>
      <c r="I132">
        <f t="shared" si="14"/>
        <v>2507306.6040070816</v>
      </c>
      <c r="J132">
        <f t="shared" si="17"/>
        <v>0</v>
      </c>
    </row>
    <row r="133" spans="1:10" x14ac:dyDescent="0.25">
      <c r="A133">
        <v>114</v>
      </c>
      <c r="B133">
        <f t="shared" si="9"/>
        <v>0.17081393879691842</v>
      </c>
      <c r="C133">
        <f t="shared" si="10"/>
        <v>4105.1833814298534</v>
      </c>
      <c r="D133">
        <f t="shared" si="11"/>
        <v>3403.9608385641677</v>
      </c>
      <c r="E133">
        <f t="shared" si="15"/>
        <v>2507306.6040070816</v>
      </c>
      <c r="F133">
        <f t="shared" si="12"/>
        <v>4123.0826265821579</v>
      </c>
      <c r="G133">
        <f t="shared" si="16"/>
        <v>4105.1833814298534</v>
      </c>
      <c r="H133">
        <f t="shared" si="13"/>
        <v>105.18338142985283</v>
      </c>
      <c r="I133">
        <f t="shared" si="14"/>
        <v>2507324.5032522338</v>
      </c>
      <c r="J133">
        <f t="shared" si="17"/>
        <v>0</v>
      </c>
    </row>
    <row r="134" spans="1:10" x14ac:dyDescent="0.25">
      <c r="A134">
        <v>115</v>
      </c>
      <c r="B134">
        <f t="shared" si="9"/>
        <v>0.17217523617320818</v>
      </c>
      <c r="C134">
        <f t="shared" si="10"/>
        <v>4106.0438607185142</v>
      </c>
      <c r="D134">
        <f t="shared" si="11"/>
        <v>3399.0847892617526</v>
      </c>
      <c r="E134">
        <f t="shared" si="15"/>
        <v>2507324.5032522338</v>
      </c>
      <c r="F134">
        <f t="shared" si="12"/>
        <v>4123.1120605838069</v>
      </c>
      <c r="G134">
        <f t="shared" si="16"/>
        <v>4106.0438607185142</v>
      </c>
      <c r="H134">
        <f t="shared" si="13"/>
        <v>106.04386071851425</v>
      </c>
      <c r="I134">
        <f t="shared" si="14"/>
        <v>2507341.5714520989</v>
      </c>
      <c r="J134">
        <f t="shared" si="17"/>
        <v>0</v>
      </c>
    </row>
    <row r="135" spans="1:10" x14ac:dyDescent="0.25">
      <c r="A135">
        <v>116</v>
      </c>
      <c r="B135">
        <f t="shared" si="9"/>
        <v>0.17353429867046</v>
      </c>
      <c r="C135">
        <f t="shared" si="10"/>
        <v>4106.9032872490252</v>
      </c>
      <c r="D135">
        <f t="shared" si="11"/>
        <v>3394.214705588859</v>
      </c>
      <c r="E135">
        <f t="shared" si="15"/>
        <v>2507341.5714520989</v>
      </c>
      <c r="F135">
        <f t="shared" si="12"/>
        <v>4123.1401279921638</v>
      </c>
      <c r="G135">
        <f t="shared" si="16"/>
        <v>4106.9032872490252</v>
      </c>
      <c r="H135">
        <f t="shared" si="13"/>
        <v>106.90328724902494</v>
      </c>
      <c r="I135">
        <f t="shared" si="14"/>
        <v>2507357.808292842</v>
      </c>
      <c r="J135">
        <f t="shared" si="17"/>
        <v>0</v>
      </c>
    </row>
    <row r="136" spans="1:10" x14ac:dyDescent="0.25">
      <c r="A136">
        <v>117</v>
      </c>
      <c r="B136">
        <f t="shared" si="9"/>
        <v>0.17489112995773592</v>
      </c>
      <c r="C136">
        <f t="shared" si="10"/>
        <v>4107.7616617942394</v>
      </c>
      <c r="D136">
        <f t="shared" si="11"/>
        <v>3389.3505831659782</v>
      </c>
      <c r="E136">
        <f t="shared" si="15"/>
        <v>2507357.808292842</v>
      </c>
      <c r="F136">
        <f t="shared" si="12"/>
        <v>4123.1668282911505</v>
      </c>
      <c r="G136">
        <f t="shared" si="16"/>
        <v>4107.7616617942394</v>
      </c>
      <c r="H136">
        <f t="shared" si="13"/>
        <v>107.76166179423925</v>
      </c>
      <c r="I136">
        <f t="shared" si="14"/>
        <v>2507373.213459339</v>
      </c>
      <c r="J136">
        <f t="shared" si="17"/>
        <v>0</v>
      </c>
    </row>
    <row r="137" spans="1:10" x14ac:dyDescent="0.25">
      <c r="A137">
        <v>118</v>
      </c>
      <c r="B137">
        <f t="shared" si="9"/>
        <v>0.17624573369807406</v>
      </c>
      <c r="C137">
        <f t="shared" si="10"/>
        <v>4108.6189851279569</v>
      </c>
      <c r="D137">
        <f t="shared" si="11"/>
        <v>3384.4924176082436</v>
      </c>
      <c r="E137">
        <f t="shared" si="15"/>
        <v>2507373.213459339</v>
      </c>
      <c r="F137">
        <f t="shared" si="12"/>
        <v>4123.1921609625688</v>
      </c>
      <c r="G137">
        <f t="shared" si="16"/>
        <v>4108.6189851279569</v>
      </c>
      <c r="H137">
        <f t="shared" si="13"/>
        <v>108.61898512795698</v>
      </c>
      <c r="I137">
        <f t="shared" si="14"/>
        <v>2507387.7866351735</v>
      </c>
      <c r="J137">
        <f t="shared" si="17"/>
        <v>0</v>
      </c>
    </row>
    <row r="138" spans="1:10" x14ac:dyDescent="0.25">
      <c r="A138">
        <v>119</v>
      </c>
      <c r="B138">
        <f t="shared" si="9"/>
        <v>0.17759811354849897</v>
      </c>
      <c r="C138">
        <f t="shared" si="10"/>
        <v>4109.4752580249187</v>
      </c>
      <c r="D138">
        <f t="shared" si="11"/>
        <v>3379.6402045254622</v>
      </c>
      <c r="E138">
        <f t="shared" si="15"/>
        <v>2507387.7866351735</v>
      </c>
      <c r="F138">
        <f t="shared" si="12"/>
        <v>4123.2161254860939</v>
      </c>
      <c r="G138">
        <f t="shared" si="16"/>
        <v>4109.4752580249187</v>
      </c>
      <c r="H138">
        <f t="shared" si="13"/>
        <v>109.47525802491849</v>
      </c>
      <c r="I138">
        <f t="shared" si="14"/>
        <v>2507401.5275026346</v>
      </c>
      <c r="J138">
        <f t="shared" si="17"/>
        <v>0</v>
      </c>
    </row>
    <row r="139" spans="1:10" x14ac:dyDescent="0.25">
      <c r="A139">
        <v>120</v>
      </c>
      <c r="B139">
        <f t="shared" si="9"/>
        <v>0.17894827316003137</v>
      </c>
      <c r="C139">
        <f t="shared" si="10"/>
        <v>4110.3304812607994</v>
      </c>
      <c r="D139">
        <f t="shared" si="11"/>
        <v>3374.7939395221388</v>
      </c>
      <c r="E139">
        <f t="shared" si="15"/>
        <v>2507401.5275026346</v>
      </c>
      <c r="F139">
        <f t="shared" si="12"/>
        <v>4123.2387213392749</v>
      </c>
      <c r="G139">
        <f t="shared" si="16"/>
        <v>4110.3304812607994</v>
      </c>
      <c r="H139">
        <f t="shared" si="13"/>
        <v>110.3304812607991</v>
      </c>
      <c r="I139">
        <f t="shared" si="14"/>
        <v>2507414.435742713</v>
      </c>
      <c r="J139">
        <f t="shared" si="17"/>
        <v>0</v>
      </c>
    </row>
    <row r="140" spans="1:10" x14ac:dyDescent="0.25">
      <c r="A140">
        <v>121</v>
      </c>
      <c r="B140">
        <f t="shared" si="9"/>
        <v>0.18029621617769809</v>
      </c>
      <c r="C140">
        <f t="shared" si="10"/>
        <v>4111.1846556122036</v>
      </c>
      <c r="D140">
        <f t="shared" si="11"/>
        <v>3369.9536181975104</v>
      </c>
      <c r="E140">
        <f t="shared" si="15"/>
        <v>2507414.435742713</v>
      </c>
      <c r="F140">
        <f t="shared" si="12"/>
        <v>4123.2599479975233</v>
      </c>
      <c r="G140">
        <f t="shared" si="16"/>
        <v>4111.1846556122036</v>
      </c>
      <c r="H140">
        <f t="shared" si="13"/>
        <v>111.18465561220395</v>
      </c>
      <c r="I140">
        <f t="shared" si="14"/>
        <v>2507426.5110350982</v>
      </c>
      <c r="J140">
        <f t="shared" si="17"/>
        <v>0</v>
      </c>
    </row>
    <row r="141" spans="1:10" x14ac:dyDescent="0.25">
      <c r="A141">
        <v>122</v>
      </c>
      <c r="B141">
        <f t="shared" si="9"/>
        <v>0.1816419462405422</v>
      </c>
      <c r="C141">
        <f t="shared" si="10"/>
        <v>4112.0377818566631</v>
      </c>
      <c r="D141">
        <f t="shared" si="11"/>
        <v>3365.1192361455769</v>
      </c>
      <c r="E141">
        <f t="shared" si="15"/>
        <v>2507426.5110350982</v>
      </c>
      <c r="F141">
        <f t="shared" si="12"/>
        <v>4123.2798049341118</v>
      </c>
      <c r="G141">
        <f t="shared" si="16"/>
        <v>4112.0377818566631</v>
      </c>
      <c r="H141">
        <f t="shared" si="13"/>
        <v>112.03778185666295</v>
      </c>
      <c r="I141">
        <f t="shared" si="14"/>
        <v>2507437.753058176</v>
      </c>
      <c r="J141">
        <f t="shared" si="17"/>
        <v>0</v>
      </c>
    </row>
    <row r="142" spans="1:10" x14ac:dyDescent="0.25">
      <c r="A142">
        <v>123</v>
      </c>
      <c r="B142">
        <f t="shared" si="9"/>
        <v>0.1829854669816311</v>
      </c>
      <c r="C142">
        <f t="shared" si="10"/>
        <v>4112.8898607726242</v>
      </c>
      <c r="D142">
        <f t="shared" si="11"/>
        <v>3360.2907889551298</v>
      </c>
      <c r="E142">
        <f t="shared" si="15"/>
        <v>2507437.753058176</v>
      </c>
      <c r="F142">
        <f t="shared" si="12"/>
        <v>4123.2982916201699</v>
      </c>
      <c r="G142">
        <f t="shared" si="16"/>
        <v>4112.8898607726242</v>
      </c>
      <c r="H142">
        <f t="shared" si="13"/>
        <v>112.88986077262416</v>
      </c>
      <c r="I142">
        <f t="shared" si="14"/>
        <v>2507448.1614890238</v>
      </c>
      <c r="J142">
        <f t="shared" si="17"/>
        <v>0</v>
      </c>
    </row>
    <row r="143" spans="1:10" x14ac:dyDescent="0.25">
      <c r="A143">
        <v>124</v>
      </c>
      <c r="B143">
        <f t="shared" si="9"/>
        <v>0.1843267820280694</v>
      </c>
      <c r="C143">
        <f t="shared" si="10"/>
        <v>4113.7408931394511</v>
      </c>
      <c r="D143">
        <f t="shared" si="11"/>
        <v>3355.46827220978</v>
      </c>
      <c r="E143">
        <f t="shared" si="15"/>
        <v>2507448.1614890238</v>
      </c>
      <c r="F143">
        <f t="shared" si="12"/>
        <v>4123.3154075246748</v>
      </c>
      <c r="G143">
        <f t="shared" si="16"/>
        <v>4113.7408931394511</v>
      </c>
      <c r="H143">
        <f t="shared" si="13"/>
        <v>113.74089313945068</v>
      </c>
      <c r="I143">
        <f t="shared" si="14"/>
        <v>2507457.7360034091</v>
      </c>
      <c r="J143">
        <f t="shared" si="17"/>
        <v>0</v>
      </c>
    </row>
    <row r="144" spans="1:10" x14ac:dyDescent="0.25">
      <c r="A144">
        <v>125</v>
      </c>
      <c r="B144">
        <f t="shared" si="9"/>
        <v>0.18566589500100561</v>
      </c>
      <c r="C144">
        <f t="shared" si="10"/>
        <v>4114.5908797374132</v>
      </c>
      <c r="D144">
        <f t="shared" si="11"/>
        <v>3350.651681487991</v>
      </c>
      <c r="E144">
        <f t="shared" si="15"/>
        <v>2507457.7360034091</v>
      </c>
      <c r="F144">
        <f t="shared" si="12"/>
        <v>4123.3311521144497</v>
      </c>
      <c r="G144">
        <f t="shared" si="16"/>
        <v>4114.5908797374132</v>
      </c>
      <c r="H144">
        <f t="shared" si="13"/>
        <v>114.59087973741327</v>
      </c>
      <c r="I144">
        <f t="shared" si="14"/>
        <v>2507466.4762757863</v>
      </c>
      <c r="J144">
        <f t="shared" si="17"/>
        <v>0</v>
      </c>
    </row>
    <row r="145" spans="1:10" x14ac:dyDescent="0.25">
      <c r="A145">
        <v>126</v>
      </c>
      <c r="B145">
        <f t="shared" si="9"/>
        <v>0.1870028095156443</v>
      </c>
      <c r="C145">
        <f t="shared" si="10"/>
        <v>4115.439821347687</v>
      </c>
      <c r="D145">
        <f t="shared" si="11"/>
        <v>3345.8410123631083</v>
      </c>
      <c r="E145">
        <f t="shared" si="15"/>
        <v>2507466.4762757863</v>
      </c>
      <c r="F145">
        <f t="shared" si="12"/>
        <v>4123.3455248541586</v>
      </c>
      <c r="G145">
        <f t="shared" si="16"/>
        <v>4115.439821347687</v>
      </c>
      <c r="H145">
        <f t="shared" si="13"/>
        <v>115.4398213476868</v>
      </c>
      <c r="I145">
        <f t="shared" si="14"/>
        <v>2507474.3819792927</v>
      </c>
      <c r="J145">
        <f t="shared" si="17"/>
        <v>0</v>
      </c>
    </row>
    <row r="146" spans="1:10" x14ac:dyDescent="0.25">
      <c r="A146">
        <v>127</v>
      </c>
      <c r="B146">
        <f t="shared" si="9"/>
        <v>0.18833752918125379</v>
      </c>
      <c r="C146">
        <f t="shared" si="10"/>
        <v>4116.2877187523436</v>
      </c>
      <c r="D146">
        <f t="shared" si="11"/>
        <v>3341.0362604033876</v>
      </c>
      <c r="E146">
        <f t="shared" si="15"/>
        <v>2507474.3819792927</v>
      </c>
      <c r="F146">
        <f t="shared" si="12"/>
        <v>4123.3585252063003</v>
      </c>
      <c r="G146">
        <f t="shared" si="16"/>
        <v>4116.2877187523436</v>
      </c>
      <c r="H146">
        <f t="shared" si="13"/>
        <v>116.28771875234341</v>
      </c>
      <c r="I146">
        <f t="shared" si="14"/>
        <v>2507481.4527857467</v>
      </c>
      <c r="J146">
        <f t="shared" si="17"/>
        <v>0</v>
      </c>
    </row>
    <row r="147" spans="1:10" x14ac:dyDescent="0.25">
      <c r="A147">
        <v>128</v>
      </c>
      <c r="B147">
        <f t="shared" si="9"/>
        <v>0.1896700576011785</v>
      </c>
      <c r="C147">
        <f t="shared" si="10"/>
        <v>4117.1345727343487</v>
      </c>
      <c r="D147">
        <f t="shared" si="11"/>
        <v>3336.2374211720212</v>
      </c>
      <c r="E147">
        <f t="shared" si="15"/>
        <v>2507481.4527857467</v>
      </c>
      <c r="F147">
        <f t="shared" si="12"/>
        <v>4123.3701526312025</v>
      </c>
      <c r="G147">
        <f t="shared" si="16"/>
        <v>4117.1345727343487</v>
      </c>
      <c r="H147">
        <f t="shared" si="13"/>
        <v>117.13457273434911</v>
      </c>
      <c r="I147">
        <f t="shared" si="14"/>
        <v>2507487.6883656438</v>
      </c>
      <c r="J147">
        <f t="shared" si="17"/>
        <v>0</v>
      </c>
    </row>
    <row r="148" spans="1:10" x14ac:dyDescent="0.25">
      <c r="A148">
        <v>129</v>
      </c>
      <c r="B148">
        <f t="shared" ref="B148:B211" si="18">MAX(0,MIN(1,1-(1+$B$3)^-A148))</f>
        <v>0.19100039837284566</v>
      </c>
      <c r="C148">
        <f t="shared" ref="C148:C211" si="19">IF(1-$B$6*B148&gt;0,$B$5/(1-$B$6*B148),$B$5)</f>
        <v>4117.9803840775567</v>
      </c>
      <c r="D148">
        <f t="shared" ref="D148:D211" si="20">IF(A148&lt;=$B$4,C148/(1+$B$3)^A148,0)</f>
        <v>3331.4444902271794</v>
      </c>
      <c r="E148">
        <f t="shared" si="15"/>
        <v>2507487.6883656438</v>
      </c>
      <c r="F148">
        <f t="shared" ref="F148:F211" si="21">E148*$B$3</f>
        <v>4123.3804065870208</v>
      </c>
      <c r="G148">
        <f t="shared" si="16"/>
        <v>4117.9803840775567</v>
      </c>
      <c r="H148">
        <f t="shared" ref="H148:H211" si="22">G148*$B$6*B148</f>
        <v>117.98038407755658</v>
      </c>
      <c r="I148">
        <f t="shared" ref="I148:I211" si="23">MAX(0,E148+F148-G148)</f>
        <v>2507493.0883881534</v>
      </c>
      <c r="J148">
        <f t="shared" si="17"/>
        <v>0</v>
      </c>
    </row>
    <row r="149" spans="1:10" x14ac:dyDescent="0.25">
      <c r="A149">
        <v>130</v>
      </c>
      <c r="B149">
        <f t="shared" si="18"/>
        <v>0.19232855508777713</v>
      </c>
      <c r="C149">
        <f t="shared" si="19"/>
        <v>4118.8251535667014</v>
      </c>
      <c r="D149">
        <f t="shared" si="20"/>
        <v>3326.6574631220255</v>
      </c>
      <c r="E149">
        <f t="shared" ref="E149:E212" si="24">I148</f>
        <v>2507493.0883881534</v>
      </c>
      <c r="F149">
        <f t="shared" si="21"/>
        <v>4123.3892865297275</v>
      </c>
      <c r="G149">
        <f t="shared" ref="G149:G212" si="25">IF(OR(J148=1,E149+F149&lt;=0),0,MIN(C149,E149+F149))</f>
        <v>4118.8251535667014</v>
      </c>
      <c r="H149">
        <f t="shared" si="22"/>
        <v>118.8251535667013</v>
      </c>
      <c r="I149">
        <f t="shared" si="23"/>
        <v>2507497.6525211162</v>
      </c>
      <c r="J149">
        <f t="shared" ref="J149:J212" si="26">IF(OR(J148=1,E149+F149&lt;=0,C149&gt;=E149+F149),1,0)</f>
        <v>0</v>
      </c>
    </row>
    <row r="150" spans="1:10" x14ac:dyDescent="0.25">
      <c r="A150">
        <v>131</v>
      </c>
      <c r="B150">
        <f t="shared" si="18"/>
        <v>0.19365453133159849</v>
      </c>
      <c r="C150">
        <f t="shared" si="19"/>
        <v>4119.6688819873953</v>
      </c>
      <c r="D150">
        <f t="shared" si="20"/>
        <v>3321.876335404756</v>
      </c>
      <c r="E150">
        <f t="shared" si="24"/>
        <v>2507497.6525211162</v>
      </c>
      <c r="F150">
        <f t="shared" si="21"/>
        <v>4123.3967919131119</v>
      </c>
      <c r="G150">
        <f t="shared" si="25"/>
        <v>4119.6688819873953</v>
      </c>
      <c r="H150">
        <f t="shared" si="22"/>
        <v>119.66888198739591</v>
      </c>
      <c r="I150">
        <f t="shared" si="23"/>
        <v>2507501.3804310421</v>
      </c>
      <c r="J150">
        <f t="shared" si="26"/>
        <v>0</v>
      </c>
    </row>
    <row r="151" spans="1:10" x14ac:dyDescent="0.25">
      <c r="A151">
        <v>132</v>
      </c>
      <c r="B151">
        <f t="shared" si="18"/>
        <v>0.1949783306840488</v>
      </c>
      <c r="C151">
        <f t="shared" si="19"/>
        <v>4120.5115701261248</v>
      </c>
      <c r="D151">
        <f t="shared" si="20"/>
        <v>3317.1011026186243</v>
      </c>
      <c r="E151">
        <f t="shared" si="24"/>
        <v>2507501.3804310421</v>
      </c>
      <c r="F151">
        <f t="shared" si="21"/>
        <v>4123.4029221887731</v>
      </c>
      <c r="G151">
        <f t="shared" si="25"/>
        <v>4120.5115701261248</v>
      </c>
      <c r="H151">
        <f t="shared" si="22"/>
        <v>120.51157012612509</v>
      </c>
      <c r="I151">
        <f t="shared" si="23"/>
        <v>2507504.2717831046</v>
      </c>
      <c r="J151">
        <f t="shared" si="26"/>
        <v>0</v>
      </c>
    </row>
    <row r="152" spans="1:10" x14ac:dyDescent="0.25">
      <c r="A152">
        <v>133</v>
      </c>
      <c r="B152">
        <f t="shared" si="18"/>
        <v>0.19629995671898981</v>
      </c>
      <c r="C152">
        <f t="shared" si="19"/>
        <v>4121.3532187702403</v>
      </c>
      <c r="D152">
        <f t="shared" si="20"/>
        <v>3312.3317603019727</v>
      </c>
      <c r="E152">
        <f t="shared" si="24"/>
        <v>2507504.2717831046</v>
      </c>
      <c r="F152">
        <f t="shared" si="21"/>
        <v>4123.4076768061132</v>
      </c>
      <c r="G152">
        <f t="shared" si="25"/>
        <v>4121.3532187702403</v>
      </c>
      <c r="H152">
        <f t="shared" si="22"/>
        <v>121.35321877024013</v>
      </c>
      <c r="I152">
        <f t="shared" si="23"/>
        <v>2507506.3262411407</v>
      </c>
      <c r="J152">
        <f t="shared" si="26"/>
        <v>0</v>
      </c>
    </row>
    <row r="153" spans="1:10" x14ac:dyDescent="0.25">
      <c r="A153">
        <v>134</v>
      </c>
      <c r="B153">
        <f t="shared" si="18"/>
        <v>0.19761941300441621</v>
      </c>
      <c r="C153">
        <f t="shared" si="19"/>
        <v>4122.1938287079538</v>
      </c>
      <c r="D153">
        <f t="shared" si="20"/>
        <v>3307.5683039882611</v>
      </c>
      <c r="E153">
        <f t="shared" si="24"/>
        <v>2507506.3262411407</v>
      </c>
      <c r="F153">
        <f t="shared" si="21"/>
        <v>4123.4110552123366</v>
      </c>
      <c r="G153">
        <f t="shared" si="25"/>
        <v>4122.1938287079538</v>
      </c>
      <c r="H153">
        <f t="shared" si="22"/>
        <v>122.19382870795393</v>
      </c>
      <c r="I153">
        <f t="shared" si="23"/>
        <v>2507507.5434676451</v>
      </c>
      <c r="J153">
        <f t="shared" si="26"/>
        <v>0</v>
      </c>
    </row>
    <row r="154" spans="1:10" x14ac:dyDescent="0.25">
      <c r="A154">
        <v>135</v>
      </c>
      <c r="B154">
        <f t="shared" si="18"/>
        <v>0.19893670310246503</v>
      </c>
      <c r="C154">
        <f t="shared" si="19"/>
        <v>4123.0334007283363</v>
      </c>
      <c r="D154">
        <f t="shared" si="20"/>
        <v>3302.8107292060968</v>
      </c>
      <c r="E154">
        <f t="shared" si="24"/>
        <v>2507507.5434676451</v>
      </c>
      <c r="F154">
        <f t="shared" si="21"/>
        <v>4123.4130568524415</v>
      </c>
      <c r="G154">
        <f t="shared" si="25"/>
        <v>4123.0334007283363</v>
      </c>
      <c r="H154">
        <f t="shared" si="22"/>
        <v>123.03340072833596</v>
      </c>
      <c r="I154">
        <f t="shared" si="23"/>
        <v>2507507.923123769</v>
      </c>
      <c r="J154">
        <f t="shared" si="26"/>
        <v>0</v>
      </c>
    </row>
    <row r="155" spans="1:10" x14ac:dyDescent="0.25">
      <c r="A155">
        <v>136</v>
      </c>
      <c r="B155">
        <f t="shared" si="18"/>
        <v>0.20025183056942497</v>
      </c>
      <c r="C155">
        <f t="shared" si="19"/>
        <v>4123.8719356213069</v>
      </c>
      <c r="D155">
        <f t="shared" si="20"/>
        <v>3298.0590314792621</v>
      </c>
      <c r="E155">
        <f t="shared" si="24"/>
        <v>2507507.923123769</v>
      </c>
      <c r="F155">
        <f t="shared" si="21"/>
        <v>4123.4136811692142</v>
      </c>
      <c r="G155">
        <f t="shared" si="25"/>
        <v>4123.8719356213069</v>
      </c>
      <c r="H155">
        <f t="shared" si="22"/>
        <v>123.87193562130668</v>
      </c>
      <c r="I155">
        <f t="shared" si="23"/>
        <v>2507507.4648693167</v>
      </c>
      <c r="J155">
        <f t="shared" si="26"/>
        <v>0</v>
      </c>
    </row>
    <row r="156" spans="1:10" x14ac:dyDescent="0.25">
      <c r="A156">
        <v>137</v>
      </c>
      <c r="B156">
        <f t="shared" si="18"/>
        <v>0.20156479895574686</v>
      </c>
      <c r="C156">
        <f t="shared" si="19"/>
        <v>4124.7094341776328</v>
      </c>
      <c r="D156">
        <f t="shared" si="20"/>
        <v>3293.3132063267458</v>
      </c>
      <c r="E156">
        <f t="shared" si="24"/>
        <v>2507507.4648693167</v>
      </c>
      <c r="F156">
        <f t="shared" si="21"/>
        <v>4123.412927603229</v>
      </c>
      <c r="G156">
        <f t="shared" si="25"/>
        <v>4124.7094341776328</v>
      </c>
      <c r="H156">
        <f t="shared" si="22"/>
        <v>124.70943417763303</v>
      </c>
      <c r="I156">
        <f t="shared" si="23"/>
        <v>2507506.1683627423</v>
      </c>
      <c r="J156">
        <f t="shared" si="26"/>
        <v>0</v>
      </c>
    </row>
    <row r="157" spans="1:10" x14ac:dyDescent="0.25">
      <c r="A157">
        <v>138</v>
      </c>
      <c r="B157">
        <f t="shared" si="18"/>
        <v>0.20287561180605196</v>
      </c>
      <c r="C157">
        <f t="shared" si="19"/>
        <v>4125.545897188922</v>
      </c>
      <c r="D157">
        <f t="shared" si="20"/>
        <v>3288.5732492627722</v>
      </c>
      <c r="E157">
        <f t="shared" si="24"/>
        <v>2507506.1683627423</v>
      </c>
      <c r="F157">
        <f t="shared" si="21"/>
        <v>4123.4107955928384</v>
      </c>
      <c r="G157">
        <f t="shared" si="25"/>
        <v>4125.545897188922</v>
      </c>
      <c r="H157">
        <f t="shared" si="22"/>
        <v>125.54589718892251</v>
      </c>
      <c r="I157">
        <f t="shared" si="23"/>
        <v>2507504.0332611459</v>
      </c>
      <c r="J157">
        <f t="shared" si="26"/>
        <v>0</v>
      </c>
    </row>
    <row r="158" spans="1:10" x14ac:dyDescent="0.25">
      <c r="A158">
        <v>139</v>
      </c>
      <c r="B158">
        <f t="shared" si="18"/>
        <v>0.20418427265914263</v>
      </c>
      <c r="C158">
        <f t="shared" si="19"/>
        <v>4126.381325447619</v>
      </c>
      <c r="D158">
        <f t="shared" si="20"/>
        <v>3283.839155796828</v>
      </c>
      <c r="E158">
        <f t="shared" si="24"/>
        <v>2507504.0332611459</v>
      </c>
      <c r="F158">
        <f t="shared" si="21"/>
        <v>4123.4072845741684</v>
      </c>
      <c r="G158">
        <f t="shared" si="25"/>
        <v>4126.381325447619</v>
      </c>
      <c r="H158">
        <f t="shared" si="22"/>
        <v>126.38132544761865</v>
      </c>
      <c r="I158">
        <f t="shared" si="23"/>
        <v>2507501.0592202726</v>
      </c>
      <c r="J158">
        <f t="shared" si="26"/>
        <v>0</v>
      </c>
    </row>
    <row r="159" spans="1:10" x14ac:dyDescent="0.25">
      <c r="A159">
        <v>140</v>
      </c>
      <c r="B159">
        <f t="shared" si="18"/>
        <v>0.20549078504801166</v>
      </c>
      <c r="C159">
        <f t="shared" si="19"/>
        <v>4127.215719746996</v>
      </c>
      <c r="D159">
        <f t="shared" si="20"/>
        <v>3279.1109214336916</v>
      </c>
      <c r="E159">
        <f t="shared" si="24"/>
        <v>2507501.0592202726</v>
      </c>
      <c r="F159">
        <f t="shared" si="21"/>
        <v>4123.4023939811177</v>
      </c>
      <c r="G159">
        <f t="shared" si="25"/>
        <v>4127.215719746996</v>
      </c>
      <c r="H159">
        <f t="shared" si="22"/>
        <v>127.2157197469957</v>
      </c>
      <c r="I159">
        <f t="shared" si="23"/>
        <v>2507497.245894507</v>
      </c>
      <c r="J159">
        <f t="shared" si="26"/>
        <v>0</v>
      </c>
    </row>
    <row r="160" spans="1:10" x14ac:dyDescent="0.25">
      <c r="A160">
        <v>141</v>
      </c>
      <c r="B160">
        <f t="shared" si="18"/>
        <v>0.20679515249985092</v>
      </c>
      <c r="C160">
        <f t="shared" si="19"/>
        <v>4128.0490808811528</v>
      </c>
      <c r="D160">
        <f t="shared" si="20"/>
        <v>3274.3885416734652</v>
      </c>
      <c r="E160">
        <f t="shared" si="24"/>
        <v>2507497.245894507</v>
      </c>
      <c r="F160">
        <f t="shared" si="21"/>
        <v>4123.3961232453448</v>
      </c>
      <c r="G160">
        <f t="shared" si="25"/>
        <v>4128.0490808811528</v>
      </c>
      <c r="H160">
        <f t="shared" si="22"/>
        <v>128.04908088115312</v>
      </c>
      <c r="I160">
        <f t="shared" si="23"/>
        <v>2507492.5929368711</v>
      </c>
      <c r="J160">
        <f t="shared" si="26"/>
        <v>0</v>
      </c>
    </row>
    <row r="161" spans="1:10" x14ac:dyDescent="0.25">
      <c r="A161">
        <v>142</v>
      </c>
      <c r="B161">
        <f t="shared" si="18"/>
        <v>0.20809737853606247</v>
      </c>
      <c r="C161">
        <f t="shared" si="19"/>
        <v>4128.8814096450114</v>
      </c>
      <c r="D161">
        <f t="shared" si="20"/>
        <v>3269.6720120116024</v>
      </c>
      <c r="E161">
        <f t="shared" si="24"/>
        <v>2507492.5929368711</v>
      </c>
      <c r="F161">
        <f t="shared" si="21"/>
        <v>4123.3884717962719</v>
      </c>
      <c r="G161">
        <f t="shared" si="25"/>
        <v>4128.8814096450114</v>
      </c>
      <c r="H161">
        <f t="shared" si="22"/>
        <v>128.88140964501136</v>
      </c>
      <c r="I161">
        <f t="shared" si="23"/>
        <v>2507487.0999990222</v>
      </c>
      <c r="J161">
        <f t="shared" si="26"/>
        <v>0</v>
      </c>
    </row>
    <row r="162" spans="1:10" x14ac:dyDescent="0.25">
      <c r="A162">
        <v>143</v>
      </c>
      <c r="B162">
        <f t="shared" si="18"/>
        <v>0.20939746667226622</v>
      </c>
      <c r="C162">
        <f t="shared" si="19"/>
        <v>4129.7127068343052</v>
      </c>
      <c r="D162">
        <f t="shared" si="20"/>
        <v>3264.9613279389346</v>
      </c>
      <c r="E162">
        <f t="shared" si="24"/>
        <v>2507487.0999990222</v>
      </c>
      <c r="F162">
        <f t="shared" si="21"/>
        <v>4123.3794390610747</v>
      </c>
      <c r="G162">
        <f t="shared" si="25"/>
        <v>4129.7127068343052</v>
      </c>
      <c r="H162">
        <f t="shared" si="22"/>
        <v>129.71270683430561</v>
      </c>
      <c r="I162">
        <f t="shared" si="23"/>
        <v>2507480.7667312492</v>
      </c>
      <c r="J162">
        <f t="shared" si="26"/>
        <v>0</v>
      </c>
    </row>
    <row r="163" spans="1:10" x14ac:dyDescent="0.25">
      <c r="A163">
        <v>144</v>
      </c>
      <c r="B163">
        <f t="shared" si="18"/>
        <v>0.21069542041831146</v>
      </c>
      <c r="C163">
        <f t="shared" si="19"/>
        <v>4130.5429732455823</v>
      </c>
      <c r="D163">
        <f t="shared" si="20"/>
        <v>3260.2564849417017</v>
      </c>
      <c r="E163">
        <f t="shared" si="24"/>
        <v>2507480.7667312492</v>
      </c>
      <c r="F163">
        <f t="shared" si="21"/>
        <v>4123.3690244646778</v>
      </c>
      <c r="G163">
        <f t="shared" si="25"/>
        <v>4130.5429732455823</v>
      </c>
      <c r="H163">
        <f t="shared" si="22"/>
        <v>130.54297324558203</v>
      </c>
      <c r="I163">
        <f t="shared" si="23"/>
        <v>2507473.5927824685</v>
      </c>
      <c r="J163">
        <f t="shared" si="26"/>
        <v>0</v>
      </c>
    </row>
    <row r="164" spans="1:10" x14ac:dyDescent="0.25">
      <c r="A164">
        <v>145</v>
      </c>
      <c r="B164">
        <f t="shared" si="18"/>
        <v>0.21199124327828467</v>
      </c>
      <c r="C164">
        <f t="shared" si="19"/>
        <v>4131.3722096761912</v>
      </c>
      <c r="D164">
        <f t="shared" si="20"/>
        <v>3255.5574785015815</v>
      </c>
      <c r="E164">
        <f t="shared" si="24"/>
        <v>2507473.5927824685</v>
      </c>
      <c r="F164">
        <f t="shared" si="21"/>
        <v>4123.3572274297494</v>
      </c>
      <c r="G164">
        <f t="shared" si="25"/>
        <v>4131.3722096761912</v>
      </c>
      <c r="H164">
        <f t="shared" si="22"/>
        <v>131.37220967619149</v>
      </c>
      <c r="I164">
        <f t="shared" si="23"/>
        <v>2507465.5778002222</v>
      </c>
      <c r="J164">
        <f t="shared" si="26"/>
        <v>0</v>
      </c>
    </row>
    <row r="165" spans="1:10" x14ac:dyDescent="0.25">
      <c r="A165">
        <v>146</v>
      </c>
      <c r="B165">
        <f t="shared" si="18"/>
        <v>0.21328493875051924</v>
      </c>
      <c r="C165">
        <f t="shared" si="19"/>
        <v>4132.2004169242846</v>
      </c>
      <c r="D165">
        <f t="shared" si="20"/>
        <v>3250.8643040957186</v>
      </c>
      <c r="E165">
        <f t="shared" si="24"/>
        <v>2507465.5778002222</v>
      </c>
      <c r="F165">
        <f t="shared" si="21"/>
        <v>4123.3440473767005</v>
      </c>
      <c r="G165">
        <f t="shared" si="25"/>
        <v>4132.2004169242846</v>
      </c>
      <c r="H165">
        <f t="shared" si="22"/>
        <v>132.20041692428492</v>
      </c>
      <c r="I165">
        <f t="shared" si="23"/>
        <v>2507456.7214306747</v>
      </c>
      <c r="J165">
        <f t="shared" si="26"/>
        <v>0</v>
      </c>
    </row>
    <row r="166" spans="1:10" x14ac:dyDescent="0.25">
      <c r="A166">
        <v>147</v>
      </c>
      <c r="B166">
        <f t="shared" si="18"/>
        <v>0.21457651032760616</v>
      </c>
      <c r="C166">
        <f t="shared" si="19"/>
        <v>4133.0275957888089</v>
      </c>
      <c r="D166">
        <f t="shared" si="20"/>
        <v>3246.1769571967502</v>
      </c>
      <c r="E166">
        <f t="shared" si="24"/>
        <v>2507456.7214306747</v>
      </c>
      <c r="F166">
        <f t="shared" si="21"/>
        <v>4123.3294837236717</v>
      </c>
      <c r="G166">
        <f t="shared" si="25"/>
        <v>4133.0275957888089</v>
      </c>
      <c r="H166">
        <f t="shared" si="22"/>
        <v>133.02759578880878</v>
      </c>
      <c r="I166">
        <f t="shared" si="23"/>
        <v>2507447.0233186097</v>
      </c>
      <c r="J166">
        <f t="shared" si="26"/>
        <v>0</v>
      </c>
    </row>
    <row r="167" spans="1:10" x14ac:dyDescent="0.25">
      <c r="A167">
        <v>148</v>
      </c>
      <c r="B167">
        <f t="shared" si="18"/>
        <v>0.21586596149640191</v>
      </c>
      <c r="C167">
        <f t="shared" si="19"/>
        <v>4133.8537470694991</v>
      </c>
      <c r="D167">
        <f t="shared" si="20"/>
        <v>3241.495433272838</v>
      </c>
      <c r="E167">
        <f t="shared" si="24"/>
        <v>2507447.0233186097</v>
      </c>
      <c r="F167">
        <f t="shared" si="21"/>
        <v>4123.3135358865384</v>
      </c>
      <c r="G167">
        <f t="shared" si="25"/>
        <v>4133.8537470694991</v>
      </c>
      <c r="H167">
        <f t="shared" si="22"/>
        <v>133.85374706949918</v>
      </c>
      <c r="I167">
        <f t="shared" si="23"/>
        <v>2507436.4831074267</v>
      </c>
      <c r="J167">
        <f t="shared" si="26"/>
        <v>0</v>
      </c>
    </row>
    <row r="168" spans="1:10" x14ac:dyDescent="0.25">
      <c r="A168">
        <v>149</v>
      </c>
      <c r="B168">
        <f t="shared" si="18"/>
        <v>0.21715329573803843</v>
      </c>
      <c r="C168">
        <f t="shared" si="19"/>
        <v>4134.6788715668772</v>
      </c>
      <c r="D168">
        <f t="shared" si="20"/>
        <v>3236.8197277876961</v>
      </c>
      <c r="E168">
        <f t="shared" si="24"/>
        <v>2507436.4831074267</v>
      </c>
      <c r="F168">
        <f t="shared" si="21"/>
        <v>4123.2962032788946</v>
      </c>
      <c r="G168">
        <f t="shared" si="25"/>
        <v>4134.6788715668772</v>
      </c>
      <c r="H168">
        <f t="shared" si="22"/>
        <v>134.67887156687715</v>
      </c>
      <c r="I168">
        <f t="shared" si="23"/>
        <v>2507425.1004391387</v>
      </c>
      <c r="J168">
        <f t="shared" si="26"/>
        <v>0</v>
      </c>
    </row>
    <row r="169" spans="1:10" x14ac:dyDescent="0.25">
      <c r="A169">
        <v>150</v>
      </c>
      <c r="B169">
        <f t="shared" si="18"/>
        <v>0.21843851652793278</v>
      </c>
      <c r="C169">
        <f t="shared" si="19"/>
        <v>4135.5029700822442</v>
      </c>
      <c r="D169">
        <f t="shared" si="20"/>
        <v>3232.1498362006187</v>
      </c>
      <c r="E169">
        <f t="shared" si="24"/>
        <v>2507425.1004391387</v>
      </c>
      <c r="F169">
        <f t="shared" si="21"/>
        <v>4123.2774853120582</v>
      </c>
      <c r="G169">
        <f t="shared" si="25"/>
        <v>4135.5029700822442</v>
      </c>
      <c r="H169">
        <f t="shared" si="22"/>
        <v>135.50297008224382</v>
      </c>
      <c r="I169">
        <f t="shared" si="23"/>
        <v>2507412.8749543685</v>
      </c>
      <c r="J169">
        <f t="shared" si="26"/>
        <v>0</v>
      </c>
    </row>
    <row r="170" spans="1:10" x14ac:dyDescent="0.25">
      <c r="A170">
        <v>151</v>
      </c>
      <c r="B170">
        <f t="shared" si="18"/>
        <v>0.21972162733579648</v>
      </c>
      <c r="C170">
        <f t="shared" si="19"/>
        <v>4136.3260434176755</v>
      </c>
      <c r="D170">
        <f t="shared" si="20"/>
        <v>3227.4857539665077</v>
      </c>
      <c r="E170">
        <f t="shared" si="24"/>
        <v>2507412.8749543685</v>
      </c>
      <c r="F170">
        <f t="shared" si="21"/>
        <v>4123.2573813950594</v>
      </c>
      <c r="G170">
        <f t="shared" si="25"/>
        <v>4136.3260434176755</v>
      </c>
      <c r="H170">
        <f t="shared" si="22"/>
        <v>136.32604341767521</v>
      </c>
      <c r="I170">
        <f t="shared" si="23"/>
        <v>2507399.8062923457</v>
      </c>
      <c r="J170">
        <f t="shared" si="26"/>
        <v>0</v>
      </c>
    </row>
    <row r="171" spans="1:10" x14ac:dyDescent="0.25">
      <c r="A171">
        <v>152</v>
      </c>
      <c r="B171">
        <f t="shared" si="18"/>
        <v>0.2210026316256446</v>
      </c>
      <c r="C171">
        <f t="shared" si="19"/>
        <v>4137.1480923760173</v>
      </c>
      <c r="D171">
        <f t="shared" si="20"/>
        <v>3222.827476535902</v>
      </c>
      <c r="E171">
        <f t="shared" si="24"/>
        <v>2507399.8062923457</v>
      </c>
      <c r="F171">
        <f t="shared" si="21"/>
        <v>4123.2358909346376</v>
      </c>
      <c r="G171">
        <f t="shared" si="25"/>
        <v>4137.1480923760173</v>
      </c>
      <c r="H171">
        <f t="shared" si="22"/>
        <v>137.14809237601727</v>
      </c>
      <c r="I171">
        <f t="shared" si="23"/>
        <v>2507385.8940909044</v>
      </c>
      <c r="J171">
        <f t="shared" si="26"/>
        <v>0</v>
      </c>
    </row>
    <row r="172" spans="1:10" x14ac:dyDescent="0.25">
      <c r="A172">
        <v>153</v>
      </c>
      <c r="B172">
        <f t="shared" si="18"/>
        <v>0.2222815328558051</v>
      </c>
      <c r="C172">
        <f t="shared" si="19"/>
        <v>4137.9691177608811</v>
      </c>
      <c r="D172">
        <f t="shared" si="20"/>
        <v>3218.1749993550088</v>
      </c>
      <c r="E172">
        <f t="shared" si="24"/>
        <v>2507385.8940909044</v>
      </c>
      <c r="F172">
        <f t="shared" si="21"/>
        <v>4123.2130133352375</v>
      </c>
      <c r="G172">
        <f t="shared" si="25"/>
        <v>4137.9691177608811</v>
      </c>
      <c r="H172">
        <f t="shared" si="22"/>
        <v>137.96911776088081</v>
      </c>
      <c r="I172">
        <f t="shared" si="23"/>
        <v>2507371.1379864789</v>
      </c>
      <c r="J172">
        <f t="shared" si="26"/>
        <v>0</v>
      </c>
    </row>
    <row r="173" spans="1:10" x14ac:dyDescent="0.25">
      <c r="A173">
        <v>154</v>
      </c>
      <c r="B173">
        <f t="shared" si="18"/>
        <v>0.2235583344789287</v>
      </c>
      <c r="C173">
        <f t="shared" si="19"/>
        <v>4138.7891203766367</v>
      </c>
      <c r="D173">
        <f t="shared" si="20"/>
        <v>3213.5283178657255</v>
      </c>
      <c r="E173">
        <f t="shared" si="24"/>
        <v>2507371.1379864789</v>
      </c>
      <c r="F173">
        <f t="shared" si="21"/>
        <v>4123.188747999001</v>
      </c>
      <c r="G173">
        <f t="shared" si="25"/>
        <v>4138.7891203766367</v>
      </c>
      <c r="H173">
        <f t="shared" si="22"/>
        <v>138.78912037663667</v>
      </c>
      <c r="I173">
        <f t="shared" si="23"/>
        <v>2507355.5376141011</v>
      </c>
      <c r="J173">
        <f t="shared" si="26"/>
        <v>0</v>
      </c>
    </row>
    <row r="174" spans="1:10" x14ac:dyDescent="0.25">
      <c r="A174">
        <v>155</v>
      </c>
      <c r="B174">
        <f t="shared" si="18"/>
        <v>0.2248330399419971</v>
      </c>
      <c r="C174">
        <f t="shared" si="19"/>
        <v>4139.6081010284106</v>
      </c>
      <c r="D174">
        <f t="shared" si="20"/>
        <v>3208.8874275056751</v>
      </c>
      <c r="E174">
        <f t="shared" si="24"/>
        <v>2507355.5376141011</v>
      </c>
      <c r="F174">
        <f t="shared" si="21"/>
        <v>4123.163094325766</v>
      </c>
      <c r="G174">
        <f t="shared" si="25"/>
        <v>4139.6081010284106</v>
      </c>
      <c r="H174">
        <f t="shared" si="22"/>
        <v>139.60810102841032</v>
      </c>
      <c r="I174">
        <f t="shared" si="23"/>
        <v>2507339.0926073985</v>
      </c>
      <c r="J174">
        <f t="shared" si="26"/>
        <v>0</v>
      </c>
    </row>
    <row r="175" spans="1:10" x14ac:dyDescent="0.25">
      <c r="A175">
        <v>156</v>
      </c>
      <c r="B175">
        <f t="shared" si="18"/>
        <v>0.22610565268633376</v>
      </c>
      <c r="C175">
        <f t="shared" si="19"/>
        <v>4140.4260605220779</v>
      </c>
      <c r="D175">
        <f t="shared" si="20"/>
        <v>3204.2523237082278</v>
      </c>
      <c r="E175">
        <f t="shared" si="24"/>
        <v>2507339.0926073985</v>
      </c>
      <c r="F175">
        <f t="shared" si="21"/>
        <v>4123.1360517130597</v>
      </c>
      <c r="G175">
        <f t="shared" si="25"/>
        <v>4140.4260605220779</v>
      </c>
      <c r="H175">
        <f t="shared" si="22"/>
        <v>140.42606052207751</v>
      </c>
      <c r="I175">
        <f t="shared" si="23"/>
        <v>2507321.8025985896</v>
      </c>
      <c r="J175">
        <f t="shared" si="26"/>
        <v>0</v>
      </c>
    </row>
    <row r="176" spans="1:10" x14ac:dyDescent="0.25">
      <c r="A176">
        <v>157</v>
      </c>
      <c r="B176">
        <f t="shared" si="18"/>
        <v>0.2273761761476123</v>
      </c>
      <c r="C176">
        <f t="shared" si="19"/>
        <v>4141.2429996642586</v>
      </c>
      <c r="D176">
        <f t="shared" si="20"/>
        <v>3199.6230019025315</v>
      </c>
      <c r="E176">
        <f t="shared" si="24"/>
        <v>2507321.8025985896</v>
      </c>
      <c r="F176">
        <f t="shared" si="21"/>
        <v>4123.1076195560909</v>
      </c>
      <c r="G176">
        <f t="shared" si="25"/>
        <v>4141.2429996642586</v>
      </c>
      <c r="H176">
        <f t="shared" si="22"/>
        <v>141.24299966425903</v>
      </c>
      <c r="I176">
        <f t="shared" si="23"/>
        <v>2507303.6672184817</v>
      </c>
      <c r="J176">
        <f t="shared" si="26"/>
        <v>0</v>
      </c>
    </row>
    <row r="177" spans="1:10" x14ac:dyDescent="0.25">
      <c r="A177">
        <v>158</v>
      </c>
      <c r="B177">
        <f t="shared" si="18"/>
        <v>0.22864461375586553</v>
      </c>
      <c r="C177">
        <f t="shared" si="19"/>
        <v>4142.0589192623156</v>
      </c>
      <c r="D177">
        <f t="shared" si="20"/>
        <v>3194.9994575135461</v>
      </c>
      <c r="E177">
        <f t="shared" si="24"/>
        <v>2507303.6672184817</v>
      </c>
      <c r="F177">
        <f t="shared" si="21"/>
        <v>4123.0777972477499</v>
      </c>
      <c r="G177">
        <f t="shared" si="25"/>
        <v>4142.0589192623156</v>
      </c>
      <c r="H177">
        <f t="shared" si="22"/>
        <v>142.05891926231547</v>
      </c>
      <c r="I177">
        <f t="shared" si="23"/>
        <v>2507284.6860964671</v>
      </c>
      <c r="J177">
        <f t="shared" si="26"/>
        <v>0</v>
      </c>
    </row>
    <row r="178" spans="1:10" x14ac:dyDescent="0.25">
      <c r="A178">
        <v>159</v>
      </c>
      <c r="B178">
        <f t="shared" si="18"/>
        <v>0.22991096893549468</v>
      </c>
      <c r="C178">
        <f t="shared" si="19"/>
        <v>4142.8738201243423</v>
      </c>
      <c r="D178">
        <f t="shared" si="20"/>
        <v>3190.3816859620606</v>
      </c>
      <c r="E178">
        <f t="shared" si="24"/>
        <v>2507284.6860964671</v>
      </c>
      <c r="F178">
        <f t="shared" si="21"/>
        <v>4123.0465841785999</v>
      </c>
      <c r="G178">
        <f t="shared" si="25"/>
        <v>4142.8738201243423</v>
      </c>
      <c r="H178">
        <f t="shared" si="22"/>
        <v>142.87382012434227</v>
      </c>
      <c r="I178">
        <f t="shared" si="23"/>
        <v>2507264.8588605216</v>
      </c>
      <c r="J178">
        <f t="shared" si="26"/>
        <v>0</v>
      </c>
    </row>
    <row r="179" spans="1:10" x14ac:dyDescent="0.25">
      <c r="A179">
        <v>160</v>
      </c>
      <c r="B179">
        <f t="shared" si="18"/>
        <v>0.23117524510528054</v>
      </c>
      <c r="C179">
        <f t="shared" si="19"/>
        <v>4143.6877030591659</v>
      </c>
      <c r="D179">
        <f t="shared" si="20"/>
        <v>3185.7696826647261</v>
      </c>
      <c r="E179">
        <f t="shared" si="24"/>
        <v>2507264.8588605216</v>
      </c>
      <c r="F179">
        <f t="shared" si="21"/>
        <v>4123.0139797368738</v>
      </c>
      <c r="G179">
        <f t="shared" si="25"/>
        <v>4143.6877030591659</v>
      </c>
      <c r="H179">
        <f t="shared" si="22"/>
        <v>143.68770305916593</v>
      </c>
      <c r="I179">
        <f t="shared" si="23"/>
        <v>2507244.1851371992</v>
      </c>
      <c r="J179">
        <f t="shared" si="26"/>
        <v>0</v>
      </c>
    </row>
    <row r="180" spans="1:10" x14ac:dyDescent="0.25">
      <c r="A180">
        <v>161</v>
      </c>
      <c r="B180">
        <f t="shared" si="18"/>
        <v>0.23243744567838986</v>
      </c>
      <c r="C180">
        <f t="shared" si="19"/>
        <v>4144.5005688763376</v>
      </c>
      <c r="D180">
        <f t="shared" si="20"/>
        <v>3181.1634430340878</v>
      </c>
      <c r="E180">
        <f t="shared" si="24"/>
        <v>2507244.1851371992</v>
      </c>
      <c r="F180">
        <f t="shared" si="21"/>
        <v>4122.9799833084671</v>
      </c>
      <c r="G180">
        <f t="shared" si="25"/>
        <v>4144.5005688763376</v>
      </c>
      <c r="H180">
        <f t="shared" si="22"/>
        <v>144.50056887633744</v>
      </c>
      <c r="I180">
        <f t="shared" si="23"/>
        <v>2507222.6645516311</v>
      </c>
      <c r="J180">
        <f t="shared" si="26"/>
        <v>0</v>
      </c>
    </row>
    <row r="181" spans="1:10" x14ac:dyDescent="0.25">
      <c r="A181">
        <v>162</v>
      </c>
      <c r="B181">
        <f t="shared" si="18"/>
        <v>0.23369757406238634</v>
      </c>
      <c r="C181">
        <f t="shared" si="19"/>
        <v>4145.3124183861282</v>
      </c>
      <c r="D181">
        <f t="shared" si="20"/>
        <v>3176.5629624786061</v>
      </c>
      <c r="E181">
        <f t="shared" si="24"/>
        <v>2507222.6645516311</v>
      </c>
      <c r="F181">
        <f t="shared" si="21"/>
        <v>4122.9445942769353</v>
      </c>
      <c r="G181">
        <f t="shared" si="25"/>
        <v>4145.3124183861282</v>
      </c>
      <c r="H181">
        <f t="shared" si="22"/>
        <v>145.31241838612831</v>
      </c>
      <c r="I181">
        <f t="shared" si="23"/>
        <v>2507200.2967275218</v>
      </c>
      <c r="J181">
        <f t="shared" si="26"/>
        <v>0</v>
      </c>
    </row>
    <row r="182" spans="1:10" x14ac:dyDescent="0.25">
      <c r="A182">
        <v>163</v>
      </c>
      <c r="B182">
        <f t="shared" si="18"/>
        <v>0.23495563365923933</v>
      </c>
      <c r="C182">
        <f t="shared" si="19"/>
        <v>4146.1232523995259</v>
      </c>
      <c r="D182">
        <f t="shared" si="20"/>
        <v>3171.9682364026889</v>
      </c>
      <c r="E182">
        <f t="shared" si="24"/>
        <v>2507200.2967275218</v>
      </c>
      <c r="F182">
        <f t="shared" si="21"/>
        <v>4122.9078120234872</v>
      </c>
      <c r="G182">
        <f t="shared" si="25"/>
        <v>4146.1232523995259</v>
      </c>
      <c r="H182">
        <f t="shared" si="22"/>
        <v>146.12325239952551</v>
      </c>
      <c r="I182">
        <f t="shared" si="23"/>
        <v>2507177.0812871456</v>
      </c>
      <c r="J182">
        <f t="shared" si="26"/>
        <v>0</v>
      </c>
    </row>
    <row r="183" spans="1:10" x14ac:dyDescent="0.25">
      <c r="A183">
        <v>164</v>
      </c>
      <c r="B183">
        <f t="shared" si="18"/>
        <v>0.23621162786533334</v>
      </c>
      <c r="C183">
        <f t="shared" si="19"/>
        <v>4146.9330717282264</v>
      </c>
      <c r="D183">
        <f t="shared" si="20"/>
        <v>3167.3792602067151</v>
      </c>
      <c r="E183">
        <f t="shared" si="24"/>
        <v>2507177.0812871456</v>
      </c>
      <c r="F183">
        <f t="shared" si="21"/>
        <v>4122.8696359269816</v>
      </c>
      <c r="G183">
        <f t="shared" si="25"/>
        <v>4146.9330717282264</v>
      </c>
      <c r="H183">
        <f t="shared" si="22"/>
        <v>146.93307172822674</v>
      </c>
      <c r="I183">
        <f t="shared" si="23"/>
        <v>2507153.0178513443</v>
      </c>
      <c r="J183">
        <f t="shared" si="26"/>
        <v>0</v>
      </c>
    </row>
    <row r="184" spans="1:10" x14ac:dyDescent="0.25">
      <c r="A184">
        <v>165</v>
      </c>
      <c r="B184">
        <f t="shared" si="18"/>
        <v>0.23746556007147657</v>
      </c>
      <c r="C184">
        <f t="shared" si="19"/>
        <v>4147.7418771846351</v>
      </c>
      <c r="D184">
        <f t="shared" si="20"/>
        <v>3162.796029287068</v>
      </c>
      <c r="E184">
        <f t="shared" si="24"/>
        <v>2507153.0178513443</v>
      </c>
      <c r="F184">
        <f t="shared" si="21"/>
        <v>4122.8300653639208</v>
      </c>
      <c r="G184">
        <f t="shared" si="25"/>
        <v>4147.7418771846351</v>
      </c>
      <c r="H184">
        <f t="shared" si="22"/>
        <v>147.74187718463503</v>
      </c>
      <c r="I184">
        <f t="shared" si="23"/>
        <v>2507128.1060395236</v>
      </c>
      <c r="J184">
        <f t="shared" si="26"/>
        <v>0</v>
      </c>
    </row>
    <row r="185" spans="1:10" x14ac:dyDescent="0.25">
      <c r="A185">
        <v>166</v>
      </c>
      <c r="B185">
        <f t="shared" si="18"/>
        <v>0.23871743366291032</v>
      </c>
      <c r="C185">
        <f t="shared" si="19"/>
        <v>4148.5496695818538</v>
      </c>
      <c r="D185">
        <f t="shared" si="20"/>
        <v>3158.2185390361587</v>
      </c>
      <c r="E185">
        <f t="shared" si="24"/>
        <v>2507128.1060395236</v>
      </c>
      <c r="F185">
        <f t="shared" si="21"/>
        <v>4122.7890997084432</v>
      </c>
      <c r="G185">
        <f t="shared" si="25"/>
        <v>4148.5496695818538</v>
      </c>
      <c r="H185">
        <f t="shared" si="22"/>
        <v>148.5496695818542</v>
      </c>
      <c r="I185">
        <f t="shared" si="23"/>
        <v>2507102.3454696503</v>
      </c>
      <c r="J185">
        <f t="shared" si="26"/>
        <v>0</v>
      </c>
    </row>
    <row r="186" spans="1:10" x14ac:dyDescent="0.25">
      <c r="A186">
        <v>167</v>
      </c>
      <c r="B186">
        <f t="shared" si="18"/>
        <v>0.23996725201931901</v>
      </c>
      <c r="C186">
        <f t="shared" si="19"/>
        <v>4149.3564497336847</v>
      </c>
      <c r="D186">
        <f t="shared" si="20"/>
        <v>3153.6467848424545</v>
      </c>
      <c r="E186">
        <f t="shared" si="24"/>
        <v>2507102.3454696503</v>
      </c>
      <c r="F186">
        <f t="shared" si="21"/>
        <v>4122.7467383323255</v>
      </c>
      <c r="G186">
        <f t="shared" si="25"/>
        <v>4149.3564497336847</v>
      </c>
      <c r="H186">
        <f t="shared" si="22"/>
        <v>149.35644973368446</v>
      </c>
      <c r="I186">
        <f t="shared" si="23"/>
        <v>2507075.7357582492</v>
      </c>
      <c r="J186">
        <f t="shared" si="26"/>
        <v>0</v>
      </c>
    </row>
    <row r="187" spans="1:10" x14ac:dyDescent="0.25">
      <c r="A187">
        <v>168</v>
      </c>
      <c r="B187">
        <f t="shared" si="18"/>
        <v>0.24121501851483773</v>
      </c>
      <c r="C187">
        <f t="shared" si="19"/>
        <v>4150.1622184546168</v>
      </c>
      <c r="D187">
        <f t="shared" si="20"/>
        <v>3149.0807620905061</v>
      </c>
      <c r="E187">
        <f t="shared" si="24"/>
        <v>2507075.7357582492</v>
      </c>
      <c r="F187">
        <f t="shared" si="21"/>
        <v>4122.7029806049695</v>
      </c>
      <c r="G187">
        <f t="shared" si="25"/>
        <v>4150.1622184546168</v>
      </c>
      <c r="H187">
        <f t="shared" si="22"/>
        <v>150.16221845461655</v>
      </c>
      <c r="I187">
        <f t="shared" si="23"/>
        <v>2507048.2765203994</v>
      </c>
      <c r="J187">
        <f t="shared" si="26"/>
        <v>0</v>
      </c>
    </row>
    <row r="188" spans="1:10" x14ac:dyDescent="0.25">
      <c r="A188">
        <v>169</v>
      </c>
      <c r="B188">
        <f t="shared" si="18"/>
        <v>0.24246073651806277</v>
      </c>
      <c r="C188">
        <f t="shared" si="19"/>
        <v>4150.9669765598273</v>
      </c>
      <c r="D188">
        <f t="shared" si="20"/>
        <v>3144.5204661609755</v>
      </c>
      <c r="E188">
        <f t="shared" si="24"/>
        <v>2507048.2765203994</v>
      </c>
      <c r="F188">
        <f t="shared" si="21"/>
        <v>4122.6578258934005</v>
      </c>
      <c r="G188">
        <f t="shared" si="25"/>
        <v>4150.9669765598273</v>
      </c>
      <c r="H188">
        <f t="shared" si="22"/>
        <v>150.96697655982777</v>
      </c>
      <c r="I188">
        <f t="shared" si="23"/>
        <v>2507019.9673697329</v>
      </c>
      <c r="J188">
        <f t="shared" si="26"/>
        <v>0</v>
      </c>
    </row>
    <row r="189" spans="1:10" x14ac:dyDescent="0.25">
      <c r="A189">
        <v>170</v>
      </c>
      <c r="B189">
        <f t="shared" si="18"/>
        <v>0.24370440939205917</v>
      </c>
      <c r="C189">
        <f t="shared" si="19"/>
        <v>4151.7707248651759</v>
      </c>
      <c r="D189">
        <f t="shared" si="20"/>
        <v>3139.9658924306668</v>
      </c>
      <c r="E189">
        <f t="shared" si="24"/>
        <v>2507019.9673697329</v>
      </c>
      <c r="F189">
        <f t="shared" si="21"/>
        <v>4122.6112735622664</v>
      </c>
      <c r="G189">
        <f t="shared" si="25"/>
        <v>4151.7707248651759</v>
      </c>
      <c r="H189">
        <f t="shared" si="22"/>
        <v>151.77072486517636</v>
      </c>
      <c r="I189">
        <f t="shared" si="23"/>
        <v>2506990.8079184298</v>
      </c>
      <c r="J189">
        <f t="shared" si="26"/>
        <v>0</v>
      </c>
    </row>
    <row r="190" spans="1:10" x14ac:dyDescent="0.25">
      <c r="A190">
        <v>171</v>
      </c>
      <c r="B190">
        <f t="shared" si="18"/>
        <v>0.24494604049437207</v>
      </c>
      <c r="C190">
        <f t="shared" si="19"/>
        <v>4152.5734641871977</v>
      </c>
      <c r="D190">
        <f t="shared" si="20"/>
        <v>3135.4170362725454</v>
      </c>
      <c r="E190">
        <f t="shared" si="24"/>
        <v>2506990.8079184298</v>
      </c>
      <c r="F190">
        <f t="shared" si="21"/>
        <v>4122.5633229738232</v>
      </c>
      <c r="G190">
        <f t="shared" si="25"/>
        <v>4152.5734641871977</v>
      </c>
      <c r="H190">
        <f t="shared" si="22"/>
        <v>152.57346418719786</v>
      </c>
      <c r="I190">
        <f t="shared" si="23"/>
        <v>2506960.7977772164</v>
      </c>
      <c r="J190">
        <f t="shared" si="26"/>
        <v>0</v>
      </c>
    </row>
    <row r="191" spans="1:10" x14ac:dyDescent="0.25">
      <c r="A191">
        <v>172</v>
      </c>
      <c r="B191">
        <f t="shared" si="18"/>
        <v>0.24618563317703368</v>
      </c>
      <c r="C191">
        <f t="shared" si="19"/>
        <v>4153.3751953430992</v>
      </c>
      <c r="D191">
        <f t="shared" si="20"/>
        <v>3130.8738930557724</v>
      </c>
      <c r="E191">
        <f t="shared" si="24"/>
        <v>2506960.7977772164</v>
      </c>
      <c r="F191">
        <f t="shared" si="21"/>
        <v>4122.5139734879403</v>
      </c>
      <c r="G191">
        <f t="shared" si="25"/>
        <v>4153.3751953430992</v>
      </c>
      <c r="H191">
        <f t="shared" si="22"/>
        <v>153.37519534309899</v>
      </c>
      <c r="I191">
        <f t="shared" si="23"/>
        <v>2506929.9365553614</v>
      </c>
      <c r="J191">
        <f t="shared" si="26"/>
        <v>0</v>
      </c>
    </row>
    <row r="192" spans="1:10" x14ac:dyDescent="0.25">
      <c r="A192">
        <v>173</v>
      </c>
      <c r="B192">
        <f t="shared" si="18"/>
        <v>0.24742319078657271</v>
      </c>
      <c r="C192">
        <f t="shared" si="19"/>
        <v>4154.1759191507535</v>
      </c>
      <c r="D192">
        <f t="shared" si="20"/>
        <v>3126.3364581457304</v>
      </c>
      <c r="E192">
        <f t="shared" si="24"/>
        <v>2506929.9365553614</v>
      </c>
      <c r="F192">
        <f t="shared" si="21"/>
        <v>4122.4632244620889</v>
      </c>
      <c r="G192">
        <f t="shared" si="25"/>
        <v>4154.1759191507535</v>
      </c>
      <c r="H192">
        <f t="shared" si="22"/>
        <v>154.17591915075343</v>
      </c>
      <c r="I192">
        <f t="shared" si="23"/>
        <v>2506898.2238606727</v>
      </c>
      <c r="J192">
        <f t="shared" si="26"/>
        <v>0</v>
      </c>
    </row>
    <row r="193" spans="1:10" x14ac:dyDescent="0.25">
      <c r="A193">
        <v>174</v>
      </c>
      <c r="B193">
        <f t="shared" si="18"/>
        <v>0.24865871666402439</v>
      </c>
      <c r="C193">
        <f t="shared" si="19"/>
        <v>4154.9756364286977</v>
      </c>
      <c r="D193">
        <f t="shared" si="20"/>
        <v>3121.8047269040494</v>
      </c>
      <c r="E193">
        <f t="shared" si="24"/>
        <v>2506898.2238606727</v>
      </c>
      <c r="F193">
        <f t="shared" si="21"/>
        <v>4122.4110752513361</v>
      </c>
      <c r="G193">
        <f t="shared" si="25"/>
        <v>4154.9756364286977</v>
      </c>
      <c r="H193">
        <f t="shared" si="22"/>
        <v>154.97563642869721</v>
      </c>
      <c r="I193">
        <f t="shared" si="23"/>
        <v>2506865.6592994952</v>
      </c>
      <c r="J193">
        <f t="shared" si="26"/>
        <v>0</v>
      </c>
    </row>
    <row r="194" spans="1:10" x14ac:dyDescent="0.25">
      <c r="A194">
        <v>175</v>
      </c>
      <c r="B194">
        <f t="shared" si="18"/>
        <v>0.2498922141449389</v>
      </c>
      <c r="C194">
        <f t="shared" si="19"/>
        <v>4155.7743479961237</v>
      </c>
      <c r="D194">
        <f t="shared" si="20"/>
        <v>3117.2786946886326</v>
      </c>
      <c r="E194">
        <f t="shared" si="24"/>
        <v>2506865.6592994952</v>
      </c>
      <c r="F194">
        <f t="shared" si="21"/>
        <v>4122.3575252083465</v>
      </c>
      <c r="G194">
        <f t="shared" si="25"/>
        <v>4155.7743479961237</v>
      </c>
      <c r="H194">
        <f t="shared" si="22"/>
        <v>155.77434799612365</v>
      </c>
      <c r="I194">
        <f t="shared" si="23"/>
        <v>2506832.2424767073</v>
      </c>
      <c r="J194">
        <f t="shared" si="26"/>
        <v>0</v>
      </c>
    </row>
    <row r="195" spans="1:10" x14ac:dyDescent="0.25">
      <c r="A195">
        <v>176</v>
      </c>
      <c r="B195">
        <f t="shared" si="18"/>
        <v>0.2511236865593901</v>
      </c>
      <c r="C195">
        <f t="shared" si="19"/>
        <v>4156.5720546728789</v>
      </c>
      <c r="D195">
        <f t="shared" si="20"/>
        <v>3112.758356853687</v>
      </c>
      <c r="E195">
        <f t="shared" si="24"/>
        <v>2506832.2424767073</v>
      </c>
      <c r="F195">
        <f t="shared" si="21"/>
        <v>4122.3025736833706</v>
      </c>
      <c r="G195">
        <f t="shared" si="25"/>
        <v>4156.5720546728789</v>
      </c>
      <c r="H195">
        <f t="shared" si="22"/>
        <v>156.57205467287883</v>
      </c>
      <c r="I195">
        <f t="shared" si="23"/>
        <v>2506797.9729957175</v>
      </c>
      <c r="J195">
        <f t="shared" si="26"/>
        <v>0</v>
      </c>
    </row>
    <row r="196" spans="1:10" x14ac:dyDescent="0.25">
      <c r="A196">
        <v>177</v>
      </c>
      <c r="B196">
        <f t="shared" si="18"/>
        <v>0.2523531372319846</v>
      </c>
      <c r="C196">
        <f t="shared" si="19"/>
        <v>4157.3687572794561</v>
      </c>
      <c r="D196">
        <f t="shared" si="20"/>
        <v>3108.2437087497478</v>
      </c>
      <c r="E196">
        <f t="shared" si="24"/>
        <v>2506797.9729957175</v>
      </c>
      <c r="F196">
        <f t="shared" si="21"/>
        <v>4122.2462200242426</v>
      </c>
      <c r="G196">
        <f t="shared" si="25"/>
        <v>4157.3687572794561</v>
      </c>
      <c r="H196">
        <f t="shared" si="22"/>
        <v>157.36875727945616</v>
      </c>
      <c r="I196">
        <f t="shared" si="23"/>
        <v>2506762.8504584623</v>
      </c>
      <c r="J196">
        <f t="shared" si="26"/>
        <v>0</v>
      </c>
    </row>
    <row r="197" spans="1:10" x14ac:dyDescent="0.25">
      <c r="A197">
        <v>178</v>
      </c>
      <c r="B197">
        <f t="shared" si="18"/>
        <v>0.25358056948187147</v>
      </c>
      <c r="C197">
        <f t="shared" si="19"/>
        <v>4158.1644566369923</v>
      </c>
      <c r="D197">
        <f t="shared" si="20"/>
        <v>3103.734745723707</v>
      </c>
      <c r="E197">
        <f t="shared" si="24"/>
        <v>2506762.8504584623</v>
      </c>
      <c r="F197">
        <f t="shared" si="21"/>
        <v>4122.1884635763772</v>
      </c>
      <c r="G197">
        <f t="shared" si="25"/>
        <v>4158.1644566369923</v>
      </c>
      <c r="H197">
        <f t="shared" si="22"/>
        <v>158.16445663699275</v>
      </c>
      <c r="I197">
        <f t="shared" si="23"/>
        <v>2506726.8744654018</v>
      </c>
      <c r="J197">
        <f t="shared" si="26"/>
        <v>0</v>
      </c>
    </row>
    <row r="198" spans="1:10" x14ac:dyDescent="0.25">
      <c r="A198">
        <v>179</v>
      </c>
      <c r="B198">
        <f t="shared" si="18"/>
        <v>0.25480598662275022</v>
      </c>
      <c r="C198">
        <f t="shared" si="19"/>
        <v>4158.9591535672635</v>
      </c>
      <c r="D198">
        <f t="shared" si="20"/>
        <v>3099.2314631188387</v>
      </c>
      <c r="E198">
        <f t="shared" si="24"/>
        <v>2506726.8744654018</v>
      </c>
      <c r="F198">
        <f t="shared" si="21"/>
        <v>4122.1293036827583</v>
      </c>
      <c r="G198">
        <f t="shared" si="25"/>
        <v>4158.9591535672635</v>
      </c>
      <c r="H198">
        <f t="shared" si="22"/>
        <v>158.95915356726368</v>
      </c>
      <c r="I198">
        <f t="shared" si="23"/>
        <v>2506690.0446155169</v>
      </c>
      <c r="J198">
        <f t="shared" si="26"/>
        <v>0</v>
      </c>
    </row>
    <row r="199" spans="1:10" x14ac:dyDescent="0.25">
      <c r="A199">
        <v>180</v>
      </c>
      <c r="B199">
        <f t="shared" si="18"/>
        <v>0.25602939196288044</v>
      </c>
      <c r="C199">
        <f t="shared" si="19"/>
        <v>4159.7528488926782</v>
      </c>
      <c r="D199">
        <f t="shared" si="20"/>
        <v>3094.7338562748264</v>
      </c>
      <c r="E199">
        <f t="shared" si="24"/>
        <v>2506690.0446155169</v>
      </c>
      <c r="F199">
        <f t="shared" si="21"/>
        <v>4122.0687396839412</v>
      </c>
      <c r="G199">
        <f t="shared" si="25"/>
        <v>4159.7528488926782</v>
      </c>
      <c r="H199">
        <f t="shared" si="22"/>
        <v>159.7528488926778</v>
      </c>
      <c r="I199">
        <f t="shared" si="23"/>
        <v>2506652.3605063083</v>
      </c>
      <c r="J199">
        <f t="shared" si="26"/>
        <v>0</v>
      </c>
    </row>
    <row r="200" spans="1:10" x14ac:dyDescent="0.25">
      <c r="A200">
        <v>181</v>
      </c>
      <c r="B200">
        <f t="shared" si="18"/>
        <v>0.25725078880508989</v>
      </c>
      <c r="C200">
        <f t="shared" si="19"/>
        <v>4160.545543436273</v>
      </c>
      <c r="D200">
        <f t="shared" si="20"/>
        <v>3090.2419205277902</v>
      </c>
      <c r="E200">
        <f t="shared" si="24"/>
        <v>2506652.3605063083</v>
      </c>
      <c r="F200">
        <f t="shared" si="21"/>
        <v>4122.0067709180439</v>
      </c>
      <c r="G200">
        <f t="shared" si="25"/>
        <v>4160.545543436273</v>
      </c>
      <c r="H200">
        <f t="shared" si="22"/>
        <v>160.5455434362724</v>
      </c>
      <c r="I200">
        <f t="shared" si="23"/>
        <v>2506613.82173379</v>
      </c>
      <c r="J200">
        <f t="shared" si="26"/>
        <v>0</v>
      </c>
    </row>
    <row r="201" spans="1:10" x14ac:dyDescent="0.25">
      <c r="A201">
        <v>182</v>
      </c>
      <c r="B201">
        <f t="shared" si="18"/>
        <v>0.25847018044678483</v>
      </c>
      <c r="C201">
        <f t="shared" si="19"/>
        <v>4161.3372380217097</v>
      </c>
      <c r="D201">
        <f t="shared" si="20"/>
        <v>3085.7556512103133</v>
      </c>
      <c r="E201">
        <f t="shared" si="24"/>
        <v>2506613.82173379</v>
      </c>
      <c r="F201">
        <f t="shared" si="21"/>
        <v>4121.9433967207415</v>
      </c>
      <c r="G201">
        <f t="shared" si="25"/>
        <v>4161.3372380217097</v>
      </c>
      <c r="H201">
        <f t="shared" si="22"/>
        <v>161.33723802170948</v>
      </c>
      <c r="I201">
        <f t="shared" si="23"/>
        <v>2506574.4278924889</v>
      </c>
      <c r="J201">
        <f t="shared" si="26"/>
        <v>0</v>
      </c>
    </row>
    <row r="202" spans="1:10" x14ac:dyDescent="0.25">
      <c r="A202">
        <v>183</v>
      </c>
      <c r="B202">
        <f t="shared" si="18"/>
        <v>0.25968757017995736</v>
      </c>
      <c r="C202">
        <f t="shared" si="19"/>
        <v>4162.1279334732699</v>
      </c>
      <c r="D202">
        <f t="shared" si="20"/>
        <v>3081.2750436514693</v>
      </c>
      <c r="E202">
        <f t="shared" si="24"/>
        <v>2506574.4278924889</v>
      </c>
      <c r="F202">
        <f t="shared" si="21"/>
        <v>4121.8786164252624</v>
      </c>
      <c r="G202">
        <f t="shared" si="25"/>
        <v>4162.1279334732699</v>
      </c>
      <c r="H202">
        <f t="shared" si="22"/>
        <v>162.1279334732701</v>
      </c>
      <c r="I202">
        <f t="shared" si="23"/>
        <v>2506534.1785754408</v>
      </c>
      <c r="J202">
        <f t="shared" si="26"/>
        <v>0</v>
      </c>
    </row>
    <row r="203" spans="1:10" x14ac:dyDescent="0.25">
      <c r="A203">
        <v>184</v>
      </c>
      <c r="B203">
        <f t="shared" si="18"/>
        <v>0.26090296129119517</v>
      </c>
      <c r="C203">
        <f t="shared" si="19"/>
        <v>4162.9176306158506</v>
      </c>
      <c r="D203">
        <f t="shared" si="20"/>
        <v>3076.8000931768493</v>
      </c>
      <c r="E203">
        <f t="shared" si="24"/>
        <v>2506534.1785754408</v>
      </c>
      <c r="F203">
        <f t="shared" si="21"/>
        <v>4121.812429362385</v>
      </c>
      <c r="G203">
        <f t="shared" si="25"/>
        <v>4162.9176306158506</v>
      </c>
      <c r="H203">
        <f t="shared" si="22"/>
        <v>162.91763061585016</v>
      </c>
      <c r="I203">
        <f t="shared" si="23"/>
        <v>2506493.0733741876</v>
      </c>
      <c r="J203">
        <f t="shared" si="26"/>
        <v>0</v>
      </c>
    </row>
    <row r="204" spans="1:10" x14ac:dyDescent="0.25">
      <c r="A204">
        <v>185</v>
      </c>
      <c r="B204">
        <f t="shared" si="18"/>
        <v>0.2621163570616909</v>
      </c>
      <c r="C204">
        <f t="shared" si="19"/>
        <v>4163.7063302749557</v>
      </c>
      <c r="D204">
        <f t="shared" si="20"/>
        <v>3072.3307951085826</v>
      </c>
      <c r="E204">
        <f t="shared" si="24"/>
        <v>2506493.0733741876</v>
      </c>
      <c r="F204">
        <f t="shared" si="21"/>
        <v>4121.7448348604294</v>
      </c>
      <c r="G204">
        <f t="shared" si="25"/>
        <v>4163.7063302749557</v>
      </c>
      <c r="H204">
        <f t="shared" si="22"/>
        <v>163.70633027495595</v>
      </c>
      <c r="I204">
        <f t="shared" si="23"/>
        <v>2506451.1118787727</v>
      </c>
      <c r="J204">
        <f t="shared" si="26"/>
        <v>0</v>
      </c>
    </row>
    <row r="205" spans="1:10" x14ac:dyDescent="0.25">
      <c r="A205">
        <v>186</v>
      </c>
      <c r="B205">
        <f t="shared" si="18"/>
        <v>0.26332776076724973</v>
      </c>
      <c r="C205">
        <f t="shared" si="19"/>
        <v>4164.4940332766992</v>
      </c>
      <c r="D205">
        <f t="shared" si="20"/>
        <v>3067.8671447653737</v>
      </c>
      <c r="E205">
        <f t="shared" si="24"/>
        <v>2506451.1118787727</v>
      </c>
      <c r="F205">
        <f t="shared" si="21"/>
        <v>4121.6758322452506</v>
      </c>
      <c r="G205">
        <f t="shared" si="25"/>
        <v>4164.4940332766992</v>
      </c>
      <c r="H205">
        <f t="shared" si="22"/>
        <v>164.49403327669881</v>
      </c>
      <c r="I205">
        <f t="shared" si="23"/>
        <v>2506408.2936777412</v>
      </c>
      <c r="J205">
        <f t="shared" si="26"/>
        <v>0</v>
      </c>
    </row>
    <row r="206" spans="1:10" x14ac:dyDescent="0.25">
      <c r="A206">
        <v>187</v>
      </c>
      <c r="B206">
        <f t="shared" si="18"/>
        <v>0.2645371756782986</v>
      </c>
      <c r="C206">
        <f t="shared" si="19"/>
        <v>4165.2807404477908</v>
      </c>
      <c r="D206">
        <f t="shared" si="20"/>
        <v>3063.40913746252</v>
      </c>
      <c r="E206">
        <f t="shared" si="24"/>
        <v>2506408.2936777412</v>
      </c>
      <c r="F206">
        <f t="shared" si="21"/>
        <v>4121.6054208402429</v>
      </c>
      <c r="G206">
        <f t="shared" si="25"/>
        <v>4165.2807404477908</v>
      </c>
      <c r="H206">
        <f t="shared" si="22"/>
        <v>165.28074044779061</v>
      </c>
      <c r="I206">
        <f t="shared" si="23"/>
        <v>2506364.6183581338</v>
      </c>
      <c r="J206">
        <f t="shared" si="26"/>
        <v>0</v>
      </c>
    </row>
    <row r="207" spans="1:10" x14ac:dyDescent="0.25">
      <c r="A207">
        <v>188</v>
      </c>
      <c r="B207">
        <f t="shared" si="18"/>
        <v>0.26574460505989617</v>
      </c>
      <c r="C207">
        <f t="shared" si="19"/>
        <v>4166.0664526155397</v>
      </c>
      <c r="D207">
        <f t="shared" si="20"/>
        <v>3058.9567685119405</v>
      </c>
      <c r="E207">
        <f t="shared" si="24"/>
        <v>2506364.6183581338</v>
      </c>
      <c r="F207">
        <f t="shared" si="21"/>
        <v>4121.533599966323</v>
      </c>
      <c r="G207">
        <f t="shared" si="25"/>
        <v>4166.0664526155397</v>
      </c>
      <c r="H207">
        <f t="shared" si="22"/>
        <v>166.06645261553987</v>
      </c>
      <c r="I207">
        <f t="shared" si="23"/>
        <v>2506320.0855054846</v>
      </c>
      <c r="J207">
        <f t="shared" si="26"/>
        <v>0</v>
      </c>
    </row>
    <row r="208" spans="1:10" x14ac:dyDescent="0.25">
      <c r="A208">
        <v>189</v>
      </c>
      <c r="B208">
        <f t="shared" si="18"/>
        <v>0.26695005217174017</v>
      </c>
      <c r="C208">
        <f t="shared" si="19"/>
        <v>4166.8511706078461</v>
      </c>
      <c r="D208">
        <f t="shared" si="20"/>
        <v>3054.510033222205</v>
      </c>
      <c r="E208">
        <f t="shared" si="24"/>
        <v>2506320.0855054846</v>
      </c>
      <c r="F208">
        <f t="shared" si="21"/>
        <v>4121.4603689419337</v>
      </c>
      <c r="G208">
        <f t="shared" si="25"/>
        <v>4166.8511706078461</v>
      </c>
      <c r="H208">
        <f t="shared" si="22"/>
        <v>166.85117060784617</v>
      </c>
      <c r="I208">
        <f t="shared" si="23"/>
        <v>2506274.6947038188</v>
      </c>
      <c r="J208">
        <f t="shared" si="26"/>
        <v>0</v>
      </c>
    </row>
    <row r="209" spans="1:10" x14ac:dyDescent="0.25">
      <c r="A209">
        <v>190</v>
      </c>
      <c r="B209">
        <f t="shared" si="18"/>
        <v>0.26815352026817685</v>
      </c>
      <c r="C209">
        <f t="shared" si="19"/>
        <v>4167.6348952531953</v>
      </c>
      <c r="D209">
        <f t="shared" si="20"/>
        <v>3050.0689268985561</v>
      </c>
      <c r="E209">
        <f t="shared" si="24"/>
        <v>2506274.6947038188</v>
      </c>
      <c r="F209">
        <f t="shared" si="21"/>
        <v>4121.385727083034</v>
      </c>
      <c r="G209">
        <f t="shared" si="25"/>
        <v>4167.6348952531953</v>
      </c>
      <c r="H209">
        <f t="shared" si="22"/>
        <v>167.63489525319582</v>
      </c>
      <c r="I209">
        <f t="shared" si="23"/>
        <v>2506228.4455356486</v>
      </c>
      <c r="J209">
        <f t="shared" si="26"/>
        <v>0</v>
      </c>
    </row>
    <row r="210" spans="1:10" x14ac:dyDescent="0.25">
      <c r="A210">
        <v>191</v>
      </c>
      <c r="B210">
        <f t="shared" si="18"/>
        <v>0.26935501259820982</v>
      </c>
      <c r="C210">
        <f t="shared" si="19"/>
        <v>4168.4176273806579</v>
      </c>
      <c r="D210">
        <f t="shared" si="20"/>
        <v>3045.6334448429411</v>
      </c>
      <c r="E210">
        <f t="shared" si="24"/>
        <v>2506228.4455356486</v>
      </c>
      <c r="F210">
        <f t="shared" si="21"/>
        <v>4121.3096737030955</v>
      </c>
      <c r="G210">
        <f t="shared" si="25"/>
        <v>4168.4176273806579</v>
      </c>
      <c r="H210">
        <f t="shared" si="22"/>
        <v>168.41762738065756</v>
      </c>
      <c r="I210">
        <f t="shared" si="23"/>
        <v>2506181.3375819712</v>
      </c>
      <c r="J210">
        <f t="shared" si="26"/>
        <v>0</v>
      </c>
    </row>
    <row r="211" spans="1:10" x14ac:dyDescent="0.25">
      <c r="A211">
        <v>192</v>
      </c>
      <c r="B211">
        <f t="shared" si="18"/>
        <v>0.27055453240550897</v>
      </c>
      <c r="C211">
        <f t="shared" si="19"/>
        <v>4169.1993678198778</v>
      </c>
      <c r="D211">
        <f t="shared" si="20"/>
        <v>3041.2035823540273</v>
      </c>
      <c r="E211">
        <f t="shared" si="24"/>
        <v>2506181.3375819712</v>
      </c>
      <c r="F211">
        <f t="shared" si="21"/>
        <v>4121.2322081130987</v>
      </c>
      <c r="G211">
        <f t="shared" si="25"/>
        <v>4169.1993678198778</v>
      </c>
      <c r="H211">
        <f t="shared" si="22"/>
        <v>169.19936781987761</v>
      </c>
      <c r="I211">
        <f t="shared" si="23"/>
        <v>2506133.3704222646</v>
      </c>
      <c r="J211">
        <f t="shared" si="26"/>
        <v>0</v>
      </c>
    </row>
    <row r="212" spans="1:10" x14ac:dyDescent="0.25">
      <c r="A212">
        <v>193</v>
      </c>
      <c r="B212">
        <f t="shared" ref="B212:B275" si="27">MAX(0,MIN(1,1-(1+$B$3)^-A212))</f>
        <v>0.27175208292841802</v>
      </c>
      <c r="C212">
        <f t="shared" ref="C212:C275" si="28">IF(1-$B$6*B212&gt;0,$B$5/(1-$B$6*B212),$B$5)</f>
        <v>4169.9801174010745</v>
      </c>
      <c r="D212">
        <f t="shared" ref="D212:D275" si="29">IF(A212&lt;=$B$4,C212/(1+$B$3)^A212,0)</f>
        <v>3036.7793347272432</v>
      </c>
      <c r="E212">
        <f t="shared" si="24"/>
        <v>2506133.3704222646</v>
      </c>
      <c r="F212">
        <f t="shared" ref="F212:F275" si="30">E212*$B$3</f>
        <v>4121.1533296215266</v>
      </c>
      <c r="G212">
        <f t="shared" si="25"/>
        <v>4169.9801174010745</v>
      </c>
      <c r="H212">
        <f t="shared" ref="H212:H275" si="31">G212*$B$6*B212</f>
        <v>169.98011740107466</v>
      </c>
      <c r="I212">
        <f t="shared" ref="I212:I275" si="32">MAX(0,E212+F212-G212)</f>
        <v>2506084.543634485</v>
      </c>
      <c r="J212">
        <f t="shared" si="26"/>
        <v>0</v>
      </c>
    </row>
    <row r="213" spans="1:10" x14ac:dyDescent="0.25">
      <c r="A213">
        <v>194</v>
      </c>
      <c r="B213">
        <f t="shared" si="27"/>
        <v>0.27294766739996557</v>
      </c>
      <c r="C213">
        <f t="shared" si="28"/>
        <v>4170.7598769550368</v>
      </c>
      <c r="D213">
        <f t="shared" si="29"/>
        <v>3032.3606972547918</v>
      </c>
      <c r="E213">
        <f t="shared" ref="E213:E276" si="33">I212</f>
        <v>2506084.543634485</v>
      </c>
      <c r="F213">
        <f t="shared" si="30"/>
        <v>4121.0730375343592</v>
      </c>
      <c r="G213">
        <f t="shared" ref="G213:G276" si="34">IF(OR(J212=1,E213+F213&lt;=0),0,MIN(C213,E213+F213))</f>
        <v>4170.7598769550368</v>
      </c>
      <c r="H213">
        <f t="shared" si="31"/>
        <v>170.7598769550367</v>
      </c>
      <c r="I213">
        <f t="shared" si="32"/>
        <v>2506034.8567950646</v>
      </c>
      <c r="J213">
        <f t="shared" ref="J213:J276" si="35">IF(OR(J212=1,E213+F213&lt;=0,C213&gt;=E213+F213),1,0)</f>
        <v>0</v>
      </c>
    </row>
    <row r="214" spans="1:10" x14ac:dyDescent="0.25">
      <c r="A214">
        <v>195</v>
      </c>
      <c r="B214">
        <f t="shared" si="27"/>
        <v>0.27414128904787138</v>
      </c>
      <c r="C214">
        <f t="shared" si="28"/>
        <v>4171.5386473131148</v>
      </c>
      <c r="D214">
        <f t="shared" si="29"/>
        <v>3027.947665225684</v>
      </c>
      <c r="E214">
        <f t="shared" si="33"/>
        <v>2506034.8567950646</v>
      </c>
      <c r="F214">
        <f t="shared" si="30"/>
        <v>4120.991331155069</v>
      </c>
      <c r="G214">
        <f t="shared" si="34"/>
        <v>4171.5386473131148</v>
      </c>
      <c r="H214">
        <f t="shared" si="31"/>
        <v>171.53864731311464</v>
      </c>
      <c r="I214">
        <f t="shared" si="32"/>
        <v>2505984.3094789064</v>
      </c>
      <c r="J214">
        <f t="shared" si="35"/>
        <v>0</v>
      </c>
    </row>
    <row r="215" spans="1:10" x14ac:dyDescent="0.25">
      <c r="A215">
        <v>196</v>
      </c>
      <c r="B215">
        <f t="shared" si="27"/>
        <v>0.27533295109455658</v>
      </c>
      <c r="C215">
        <f t="shared" si="28"/>
        <v>4172.3164293072186</v>
      </c>
      <c r="D215">
        <f t="shared" si="29"/>
        <v>3023.5402339257594</v>
      </c>
      <c r="E215">
        <f t="shared" si="33"/>
        <v>2505984.3094789064</v>
      </c>
      <c r="F215">
        <f t="shared" si="30"/>
        <v>4120.9082097846149</v>
      </c>
      <c r="G215">
        <f t="shared" si="34"/>
        <v>4172.3164293072186</v>
      </c>
      <c r="H215">
        <f t="shared" si="31"/>
        <v>172.3164293072189</v>
      </c>
      <c r="I215">
        <f t="shared" si="32"/>
        <v>2505932.9012593837</v>
      </c>
      <c r="J215">
        <f t="shared" si="35"/>
        <v>0</v>
      </c>
    </row>
    <row r="216" spans="1:10" x14ac:dyDescent="0.25">
      <c r="A216">
        <v>197</v>
      </c>
      <c r="B216">
        <f t="shared" si="27"/>
        <v>0.27652265675715226</v>
      </c>
      <c r="C216">
        <f t="shared" si="28"/>
        <v>4173.0932237698144</v>
      </c>
      <c r="D216">
        <f t="shared" si="29"/>
        <v>3019.1383986377164</v>
      </c>
      <c r="E216">
        <f t="shared" si="33"/>
        <v>2505932.9012593837</v>
      </c>
      <c r="F216">
        <f t="shared" si="30"/>
        <v>4120.8236727214417</v>
      </c>
      <c r="G216">
        <f t="shared" si="34"/>
        <v>4173.0932237698144</v>
      </c>
      <c r="H216">
        <f t="shared" si="31"/>
        <v>173.09322376981476</v>
      </c>
      <c r="I216">
        <f t="shared" si="32"/>
        <v>2505880.6317083356</v>
      </c>
      <c r="J216">
        <f t="shared" si="35"/>
        <v>0</v>
      </c>
    </row>
    <row r="217" spans="1:10" x14ac:dyDescent="0.25">
      <c r="A217">
        <v>198</v>
      </c>
      <c r="B217">
        <f t="shared" si="27"/>
        <v>0.27771040924750712</v>
      </c>
      <c r="C217">
        <f t="shared" si="28"/>
        <v>4173.8690315339172</v>
      </c>
      <c r="D217">
        <f t="shared" si="29"/>
        <v>3014.7421546411365</v>
      </c>
      <c r="E217">
        <f t="shared" si="33"/>
        <v>2505880.6317083356</v>
      </c>
      <c r="F217">
        <f t="shared" si="30"/>
        <v>4120.7377192614695</v>
      </c>
      <c r="G217">
        <f t="shared" si="34"/>
        <v>4173.8690315339172</v>
      </c>
      <c r="H217">
        <f t="shared" si="31"/>
        <v>173.86903153391705</v>
      </c>
      <c r="I217">
        <f t="shared" si="32"/>
        <v>2505827.5003960631</v>
      </c>
      <c r="J217">
        <f t="shared" si="35"/>
        <v>0</v>
      </c>
    </row>
    <row r="218" spans="1:10" x14ac:dyDescent="0.25">
      <c r="A218">
        <v>199</v>
      </c>
      <c r="B218">
        <f t="shared" si="27"/>
        <v>0.27889621177219748</v>
      </c>
      <c r="C218">
        <f t="shared" si="28"/>
        <v>4174.6438534330864</v>
      </c>
      <c r="D218">
        <f t="shared" si="29"/>
        <v>3010.3514972125095</v>
      </c>
      <c r="E218">
        <f t="shared" si="33"/>
        <v>2505827.5003960631</v>
      </c>
      <c r="F218">
        <f t="shared" si="30"/>
        <v>4120.6503486980901</v>
      </c>
      <c r="G218">
        <f t="shared" si="34"/>
        <v>4174.6438534330864</v>
      </c>
      <c r="H218">
        <f t="shared" si="31"/>
        <v>174.64385343308649</v>
      </c>
      <c r="I218">
        <f t="shared" si="32"/>
        <v>2505773.5068913284</v>
      </c>
      <c r="J218">
        <f t="shared" si="35"/>
        <v>0</v>
      </c>
    </row>
    <row r="219" spans="1:10" x14ac:dyDescent="0.25">
      <c r="A219">
        <v>200</v>
      </c>
      <c r="B219">
        <f t="shared" si="27"/>
        <v>0.28008006753253545</v>
      </c>
      <c r="C219">
        <f t="shared" si="28"/>
        <v>4175.417690301425</v>
      </c>
      <c r="D219">
        <f t="shared" si="29"/>
        <v>3005.9664216252586</v>
      </c>
      <c r="E219">
        <f t="shared" si="33"/>
        <v>2505773.5068913284</v>
      </c>
      <c r="F219">
        <f t="shared" si="30"/>
        <v>4120.5615603221631</v>
      </c>
      <c r="G219">
        <f t="shared" si="34"/>
        <v>4175.417690301425</v>
      </c>
      <c r="H219">
        <f t="shared" si="31"/>
        <v>175.41769030142493</v>
      </c>
      <c r="I219">
        <f t="shared" si="32"/>
        <v>2505718.6507613491</v>
      </c>
      <c r="J219">
        <f t="shared" si="35"/>
        <v>0</v>
      </c>
    </row>
    <row r="220" spans="1:10" x14ac:dyDescent="0.25">
      <c r="A220">
        <v>201</v>
      </c>
      <c r="B220">
        <f t="shared" si="27"/>
        <v>0.28126197972457678</v>
      </c>
      <c r="C220">
        <f t="shared" si="28"/>
        <v>4176.1905429735707</v>
      </c>
      <c r="D220">
        <f t="shared" si="29"/>
        <v>3001.5869231497691</v>
      </c>
      <c r="E220">
        <f t="shared" si="33"/>
        <v>2505718.6507613491</v>
      </c>
      <c r="F220">
        <f t="shared" si="30"/>
        <v>4120.4713534220109</v>
      </c>
      <c r="G220">
        <f t="shared" si="34"/>
        <v>4176.1905429735707</v>
      </c>
      <c r="H220">
        <f t="shared" si="31"/>
        <v>176.19054297357025</v>
      </c>
      <c r="I220">
        <f t="shared" si="32"/>
        <v>2505662.9315717975</v>
      </c>
      <c r="J220">
        <f t="shared" si="35"/>
        <v>0</v>
      </c>
    </row>
    <row r="221" spans="1:10" x14ac:dyDescent="0.25">
      <c r="A221">
        <v>202</v>
      </c>
      <c r="B221">
        <f t="shared" si="27"/>
        <v>0.28244195153913065</v>
      </c>
      <c r="C221">
        <f t="shared" si="28"/>
        <v>4176.9624122846926</v>
      </c>
      <c r="D221">
        <f t="shared" si="29"/>
        <v>2997.2129970534093</v>
      </c>
      <c r="E221">
        <f t="shared" si="33"/>
        <v>2505662.9315717975</v>
      </c>
      <c r="F221">
        <f t="shared" si="30"/>
        <v>4120.3797272834126</v>
      </c>
      <c r="G221">
        <f t="shared" si="34"/>
        <v>4176.9624122846926</v>
      </c>
      <c r="H221">
        <f t="shared" si="31"/>
        <v>176.9624122846925</v>
      </c>
      <c r="I221">
        <f t="shared" si="32"/>
        <v>2505606.3488867963</v>
      </c>
      <c r="J221">
        <f t="shared" si="35"/>
        <v>0</v>
      </c>
    </row>
    <row r="222" spans="1:10" x14ac:dyDescent="0.25">
      <c r="A222">
        <v>203</v>
      </c>
      <c r="B222">
        <f t="shared" si="27"/>
        <v>0.28361998616176776</v>
      </c>
      <c r="C222">
        <f t="shared" si="28"/>
        <v>4177.733299070489</v>
      </c>
      <c r="D222">
        <f t="shared" si="29"/>
        <v>2992.8446386005608</v>
      </c>
      <c r="E222">
        <f t="shared" si="33"/>
        <v>2505606.3488867963</v>
      </c>
      <c r="F222">
        <f t="shared" si="30"/>
        <v>4120.2866811895992</v>
      </c>
      <c r="G222">
        <f t="shared" si="34"/>
        <v>4177.733299070489</v>
      </c>
      <c r="H222">
        <f t="shared" si="31"/>
        <v>177.73329907048927</v>
      </c>
      <c r="I222">
        <f t="shared" si="32"/>
        <v>2505548.9022689154</v>
      </c>
      <c r="J222">
        <f t="shared" si="35"/>
        <v>0</v>
      </c>
    </row>
    <row r="223" spans="1:10" x14ac:dyDescent="0.25">
      <c r="A223">
        <v>204</v>
      </c>
      <c r="B223">
        <f t="shared" si="27"/>
        <v>0.28479608677282897</v>
      </c>
      <c r="C223">
        <f t="shared" si="28"/>
        <v>4178.5032041671811</v>
      </c>
      <c r="D223">
        <f t="shared" si="29"/>
        <v>2988.4818430526407</v>
      </c>
      <c r="E223">
        <f t="shared" si="33"/>
        <v>2505548.9022689154</v>
      </c>
      <c r="F223">
        <f t="shared" si="30"/>
        <v>4120.1922144212504</v>
      </c>
      <c r="G223">
        <f t="shared" si="34"/>
        <v>4178.5032041671811</v>
      </c>
      <c r="H223">
        <f t="shared" si="31"/>
        <v>178.50320416718108</v>
      </c>
      <c r="I223">
        <f t="shared" si="32"/>
        <v>2505490.5912791695</v>
      </c>
      <c r="J223">
        <f t="shared" si="35"/>
        <v>0</v>
      </c>
    </row>
    <row r="224" spans="1:10" x14ac:dyDescent="0.25">
      <c r="A224">
        <v>205</v>
      </c>
      <c r="B224">
        <f t="shared" si="27"/>
        <v>0.2859702565474338</v>
      </c>
      <c r="C224">
        <f t="shared" si="28"/>
        <v>4179.2721284115069</v>
      </c>
      <c r="D224">
        <f t="shared" si="29"/>
        <v>2984.1246056681284</v>
      </c>
      <c r="E224">
        <f t="shared" si="33"/>
        <v>2505490.5912791695</v>
      </c>
      <c r="F224">
        <f t="shared" si="30"/>
        <v>4120.0963262564865</v>
      </c>
      <c r="G224">
        <f t="shared" si="34"/>
        <v>4179.2721284115069</v>
      </c>
      <c r="H224">
        <f t="shared" si="31"/>
        <v>179.27212841150674</v>
      </c>
      <c r="I224">
        <f t="shared" si="32"/>
        <v>2505431.4154770146</v>
      </c>
      <c r="J224">
        <f t="shared" si="35"/>
        <v>0</v>
      </c>
    </row>
    <row r="225" spans="1:10" x14ac:dyDescent="0.25">
      <c r="A225">
        <v>206</v>
      </c>
      <c r="B225">
        <f t="shared" si="27"/>
        <v>0.28714249865548913</v>
      </c>
      <c r="C225">
        <f t="shared" si="28"/>
        <v>4180.0400726407188</v>
      </c>
      <c r="D225">
        <f t="shared" si="29"/>
        <v>2979.7729217025903</v>
      </c>
      <c r="E225">
        <f t="shared" si="33"/>
        <v>2505431.4154770146</v>
      </c>
      <c r="F225">
        <f t="shared" si="30"/>
        <v>4119.9990159708641</v>
      </c>
      <c r="G225">
        <f t="shared" si="34"/>
        <v>4180.0400726407188</v>
      </c>
      <c r="H225">
        <f t="shared" si="31"/>
        <v>180.04007264071925</v>
      </c>
      <c r="I225">
        <f t="shared" si="32"/>
        <v>2505371.3744203448</v>
      </c>
      <c r="J225">
        <f t="shared" si="35"/>
        <v>0</v>
      </c>
    </row>
    <row r="226" spans="1:10" x14ac:dyDescent="0.25">
      <c r="A226">
        <v>207</v>
      </c>
      <c r="B226">
        <f t="shared" si="27"/>
        <v>0.28831281626169758</v>
      </c>
      <c r="C226">
        <f t="shared" si="28"/>
        <v>4180.8070376925807</v>
      </c>
      <c r="D226">
        <f t="shared" si="29"/>
        <v>2975.4267864087078</v>
      </c>
      <c r="E226">
        <f t="shared" si="33"/>
        <v>2505371.3744203448</v>
      </c>
      <c r="F226">
        <f t="shared" si="30"/>
        <v>4119.9002828373723</v>
      </c>
      <c r="G226">
        <f t="shared" si="34"/>
        <v>4180.8070376925807</v>
      </c>
      <c r="H226">
        <f t="shared" si="31"/>
        <v>180.80703769258096</v>
      </c>
      <c r="I226">
        <f t="shared" si="32"/>
        <v>2505310.4676654898</v>
      </c>
      <c r="J226">
        <f t="shared" si="35"/>
        <v>0</v>
      </c>
    </row>
    <row r="227" spans="1:10" x14ac:dyDescent="0.25">
      <c r="A227">
        <v>208</v>
      </c>
      <c r="B227">
        <f t="shared" si="27"/>
        <v>0.28948121252556669</v>
      </c>
      <c r="C227">
        <f t="shared" si="28"/>
        <v>4181.5730244053593</v>
      </c>
      <c r="D227">
        <f t="shared" si="29"/>
        <v>2971.0861950362946</v>
      </c>
      <c r="E227">
        <f t="shared" si="33"/>
        <v>2505310.4676654898</v>
      </c>
      <c r="F227">
        <f t="shared" si="30"/>
        <v>4119.8001261264289</v>
      </c>
      <c r="G227">
        <f t="shared" si="34"/>
        <v>4181.5730244053593</v>
      </c>
      <c r="H227">
        <f t="shared" si="31"/>
        <v>181.57302440535966</v>
      </c>
      <c r="I227">
        <f t="shared" si="32"/>
        <v>2505248.6947672111</v>
      </c>
      <c r="J227">
        <f t="shared" si="35"/>
        <v>0</v>
      </c>
    </row>
    <row r="228" spans="1:10" x14ac:dyDescent="0.25">
      <c r="A228">
        <v>209</v>
      </c>
      <c r="B228">
        <f t="shared" si="27"/>
        <v>0.29064769060141638</v>
      </c>
      <c r="C228">
        <f t="shared" si="28"/>
        <v>4182.3380336178234</v>
      </c>
      <c r="D228">
        <f t="shared" si="29"/>
        <v>2966.7511428323342</v>
      </c>
      <c r="E228">
        <f t="shared" si="33"/>
        <v>2505248.6947672111</v>
      </c>
      <c r="F228">
        <f t="shared" si="30"/>
        <v>4119.6985451058708</v>
      </c>
      <c r="G228">
        <f t="shared" si="34"/>
        <v>4182.3380336178234</v>
      </c>
      <c r="H228">
        <f t="shared" si="31"/>
        <v>182.33803361782338</v>
      </c>
      <c r="I228">
        <f t="shared" si="32"/>
        <v>2505186.0552786989</v>
      </c>
      <c r="J228">
        <f t="shared" si="35"/>
        <v>0</v>
      </c>
    </row>
    <row r="229" spans="1:10" x14ac:dyDescent="0.25">
      <c r="A229">
        <v>210</v>
      </c>
      <c r="B229">
        <f t="shared" si="27"/>
        <v>0.29181225363838814</v>
      </c>
      <c r="C229">
        <f t="shared" si="28"/>
        <v>4183.1020661692364</v>
      </c>
      <c r="D229">
        <f t="shared" si="29"/>
        <v>2962.4216250409941</v>
      </c>
      <c r="E229">
        <f t="shared" si="33"/>
        <v>2505186.0552786989</v>
      </c>
      <c r="F229">
        <f t="shared" si="30"/>
        <v>4119.5955390409526</v>
      </c>
      <c r="G229">
        <f t="shared" si="34"/>
        <v>4183.1020661692364</v>
      </c>
      <c r="H229">
        <f t="shared" si="31"/>
        <v>183.10206616923639</v>
      </c>
      <c r="I229">
        <f t="shared" si="32"/>
        <v>2505122.5487515708</v>
      </c>
      <c r="J229">
        <f t="shared" si="35"/>
        <v>0</v>
      </c>
    </row>
    <row r="230" spans="1:10" x14ac:dyDescent="0.25">
      <c r="A230">
        <v>211</v>
      </c>
      <c r="B230">
        <f t="shared" si="27"/>
        <v>0.29297490478045363</v>
      </c>
      <c r="C230">
        <f t="shared" si="28"/>
        <v>4183.8651228993549</v>
      </c>
      <c r="D230">
        <f t="shared" si="29"/>
        <v>2958.0976369036553</v>
      </c>
      <c r="E230">
        <f t="shared" si="33"/>
        <v>2505122.5487515708</v>
      </c>
      <c r="F230">
        <f t="shared" si="30"/>
        <v>4119.4911071943416</v>
      </c>
      <c r="G230">
        <f t="shared" si="34"/>
        <v>4183.8651228993549</v>
      </c>
      <c r="H230">
        <f t="shared" si="31"/>
        <v>183.86512289935493</v>
      </c>
      <c r="I230">
        <f t="shared" si="32"/>
        <v>2505058.1747358656</v>
      </c>
      <c r="J230">
        <f t="shared" si="35"/>
        <v>0</v>
      </c>
    </row>
    <row r="231" spans="1:10" x14ac:dyDescent="0.25">
      <c r="A231">
        <v>212</v>
      </c>
      <c r="B231">
        <f t="shared" si="27"/>
        <v>0.29413564716642304</v>
      </c>
      <c r="C231">
        <f t="shared" si="28"/>
        <v>4184.6272046484228</v>
      </c>
      <c r="D231">
        <f t="shared" si="29"/>
        <v>2953.7791736589393</v>
      </c>
      <c r="E231">
        <f t="shared" si="33"/>
        <v>2505058.1747358656</v>
      </c>
      <c r="F231">
        <f t="shared" si="30"/>
        <v>4119.38524882611</v>
      </c>
      <c r="G231">
        <f t="shared" si="34"/>
        <v>4184.6272046484228</v>
      </c>
      <c r="H231">
        <f t="shared" si="31"/>
        <v>184.62720464842255</v>
      </c>
      <c r="I231">
        <f t="shared" si="32"/>
        <v>2504992.9327800432</v>
      </c>
      <c r="J231">
        <f t="shared" si="35"/>
        <v>0</v>
      </c>
    </row>
    <row r="232" spans="1:10" x14ac:dyDescent="0.25">
      <c r="A232">
        <v>213</v>
      </c>
      <c r="B232">
        <f t="shared" si="27"/>
        <v>0.29529448392995317</v>
      </c>
      <c r="C232">
        <f t="shared" si="28"/>
        <v>4185.388312257166</v>
      </c>
      <c r="D232">
        <f t="shared" si="29"/>
        <v>2949.4662305427287</v>
      </c>
      <c r="E232">
        <f t="shared" si="33"/>
        <v>2504992.9327800432</v>
      </c>
      <c r="F232">
        <f t="shared" si="30"/>
        <v>4119.2779631937319</v>
      </c>
      <c r="G232">
        <f t="shared" si="34"/>
        <v>4185.388312257166</v>
      </c>
      <c r="H232">
        <f t="shared" si="31"/>
        <v>185.38831225716561</v>
      </c>
      <c r="I232">
        <f t="shared" si="32"/>
        <v>2504926.8224309795</v>
      </c>
      <c r="J232">
        <f t="shared" si="35"/>
        <v>0</v>
      </c>
    </row>
    <row r="233" spans="1:10" x14ac:dyDescent="0.25">
      <c r="A233">
        <v>214</v>
      </c>
      <c r="B233">
        <f t="shared" si="27"/>
        <v>0.29645141819955623</v>
      </c>
      <c r="C233">
        <f t="shared" si="28"/>
        <v>4186.1484465667891</v>
      </c>
      <c r="D233">
        <f t="shared" si="29"/>
        <v>2945.1588027881953</v>
      </c>
      <c r="E233">
        <f t="shared" si="33"/>
        <v>2504926.8224309795</v>
      </c>
      <c r="F233">
        <f t="shared" si="30"/>
        <v>4119.1692495520792</v>
      </c>
      <c r="G233">
        <f t="shared" si="34"/>
        <v>4186.1484465667891</v>
      </c>
      <c r="H233">
        <f t="shared" si="31"/>
        <v>186.14844656678909</v>
      </c>
      <c r="I233">
        <f t="shared" si="32"/>
        <v>2504859.8432339649</v>
      </c>
      <c r="J233">
        <f t="shared" si="35"/>
        <v>0</v>
      </c>
    </row>
    <row r="234" spans="1:10" x14ac:dyDescent="0.25">
      <c r="A234">
        <v>215</v>
      </c>
      <c r="B234">
        <f t="shared" si="27"/>
        <v>0.29760645309860845</v>
      </c>
      <c r="C234">
        <f t="shared" si="28"/>
        <v>4186.9076084189719</v>
      </c>
      <c r="D234">
        <f t="shared" si="29"/>
        <v>2940.8568856258244</v>
      </c>
      <c r="E234">
        <f t="shared" si="33"/>
        <v>2504859.8432339649</v>
      </c>
      <c r="F234">
        <f t="shared" si="30"/>
        <v>4119.0591071534145</v>
      </c>
      <c r="G234">
        <f t="shared" si="34"/>
        <v>4186.9076084189719</v>
      </c>
      <c r="H234">
        <f t="shared" si="31"/>
        <v>186.90760841897213</v>
      </c>
      <c r="I234">
        <f t="shared" si="32"/>
        <v>2504791.9947326989</v>
      </c>
      <c r="J234">
        <f t="shared" si="35"/>
        <v>0</v>
      </c>
    </row>
    <row r="235" spans="1:10" x14ac:dyDescent="0.25">
      <c r="A235">
        <v>216</v>
      </c>
      <c r="B235">
        <f t="shared" si="27"/>
        <v>0.29875959174535849</v>
      </c>
      <c r="C235">
        <f t="shared" si="28"/>
        <v>4187.6657986558639</v>
      </c>
      <c r="D235">
        <f t="shared" si="29"/>
        <v>2936.5604742834375</v>
      </c>
      <c r="E235">
        <f t="shared" si="33"/>
        <v>2504791.9947326989</v>
      </c>
      <c r="F235">
        <f t="shared" si="30"/>
        <v>4118.9475352473846</v>
      </c>
      <c r="G235">
        <f t="shared" si="34"/>
        <v>4187.6657986558639</v>
      </c>
      <c r="H235">
        <f t="shared" si="31"/>
        <v>187.66579865586397</v>
      </c>
      <c r="I235">
        <f t="shared" si="32"/>
        <v>2504723.2764692907</v>
      </c>
      <c r="J235">
        <f t="shared" si="35"/>
        <v>0</v>
      </c>
    </row>
    <row r="236" spans="1:10" x14ac:dyDescent="0.25">
      <c r="A236">
        <v>217</v>
      </c>
      <c r="B236">
        <f t="shared" si="27"/>
        <v>0.29991083725293533</v>
      </c>
      <c r="C236">
        <f t="shared" si="28"/>
        <v>4188.4230181200792</v>
      </c>
      <c r="D236">
        <f t="shared" si="29"/>
        <v>2932.26956398622</v>
      </c>
      <c r="E236">
        <f t="shared" si="33"/>
        <v>2504723.2764692907</v>
      </c>
      <c r="F236">
        <f t="shared" si="30"/>
        <v>4118.8345330810225</v>
      </c>
      <c r="G236">
        <f t="shared" si="34"/>
        <v>4188.4230181200792</v>
      </c>
      <c r="H236">
        <f t="shared" si="31"/>
        <v>188.42301812007889</v>
      </c>
      <c r="I236">
        <f t="shared" si="32"/>
        <v>2504653.6879842514</v>
      </c>
      <c r="J236">
        <f t="shared" si="35"/>
        <v>0</v>
      </c>
    </row>
    <row r="237" spans="1:10" x14ac:dyDescent="0.25">
      <c r="A237">
        <v>218</v>
      </c>
      <c r="B237">
        <f t="shared" si="27"/>
        <v>0.30106019272935702</v>
      </c>
      <c r="C237">
        <f t="shared" si="28"/>
        <v>4189.179267654692</v>
      </c>
      <c r="D237">
        <f t="shared" si="29"/>
        <v>2927.9841499567433</v>
      </c>
      <c r="E237">
        <f t="shared" si="33"/>
        <v>2504653.6879842514</v>
      </c>
      <c r="F237">
        <f t="shared" si="30"/>
        <v>4118.7200998987319</v>
      </c>
      <c r="G237">
        <f t="shared" si="34"/>
        <v>4189.179267654692</v>
      </c>
      <c r="H237">
        <f t="shared" si="31"/>
        <v>189.17926765469224</v>
      </c>
      <c r="I237">
        <f t="shared" si="32"/>
        <v>2504583.2288164953</v>
      </c>
      <c r="J237">
        <f t="shared" si="35"/>
        <v>0</v>
      </c>
    </row>
    <row r="238" spans="1:10" x14ac:dyDescent="0.25">
      <c r="A238">
        <v>219</v>
      </c>
      <c r="B238">
        <f t="shared" si="27"/>
        <v>0.30220766127753962</v>
      </c>
      <c r="C238">
        <f t="shared" si="28"/>
        <v>4189.9345481032369</v>
      </c>
      <c r="D238">
        <f t="shared" si="29"/>
        <v>2923.7042274149926</v>
      </c>
      <c r="E238">
        <f t="shared" si="33"/>
        <v>2504583.2288164953</v>
      </c>
      <c r="F238">
        <f t="shared" si="30"/>
        <v>4118.6042349422905</v>
      </c>
      <c r="G238">
        <f t="shared" si="34"/>
        <v>4189.9345481032369</v>
      </c>
      <c r="H238">
        <f t="shared" si="31"/>
        <v>189.93454810323661</v>
      </c>
      <c r="I238">
        <f t="shared" si="32"/>
        <v>2504511.8985033343</v>
      </c>
      <c r="J238">
        <f t="shared" si="35"/>
        <v>0</v>
      </c>
    </row>
    <row r="239" spans="1:10" x14ac:dyDescent="0.25">
      <c r="A239">
        <v>220</v>
      </c>
      <c r="B239">
        <f t="shared" si="27"/>
        <v>0.30335324599530478</v>
      </c>
      <c r="C239">
        <f t="shared" si="28"/>
        <v>4190.6888603096968</v>
      </c>
      <c r="D239">
        <f t="shared" si="29"/>
        <v>2919.4297915783859</v>
      </c>
      <c r="E239">
        <f t="shared" si="33"/>
        <v>2504511.8985033343</v>
      </c>
      <c r="F239">
        <f t="shared" si="30"/>
        <v>4118.4869374508417</v>
      </c>
      <c r="G239">
        <f t="shared" si="34"/>
        <v>4190.6888603096968</v>
      </c>
      <c r="H239">
        <f t="shared" si="31"/>
        <v>190.68886030969662</v>
      </c>
      <c r="I239">
        <f t="shared" si="32"/>
        <v>2504439.6965804752</v>
      </c>
      <c r="J239">
        <f t="shared" si="35"/>
        <v>0</v>
      </c>
    </row>
    <row r="240" spans="1:10" x14ac:dyDescent="0.25">
      <c r="A240">
        <v>221</v>
      </c>
      <c r="B240">
        <f t="shared" si="27"/>
        <v>0.30449694997538768</v>
      </c>
      <c r="C240">
        <f t="shared" si="28"/>
        <v>4191.4422051185047</v>
      </c>
      <c r="D240">
        <f t="shared" si="29"/>
        <v>2915.1608376618065</v>
      </c>
      <c r="E240">
        <f t="shared" si="33"/>
        <v>2504439.6965804752</v>
      </c>
      <c r="F240">
        <f t="shared" si="30"/>
        <v>4118.368206660889</v>
      </c>
      <c r="G240">
        <f t="shared" si="34"/>
        <v>4191.4422051185047</v>
      </c>
      <c r="H240">
        <f t="shared" si="31"/>
        <v>191.44220511850469</v>
      </c>
      <c r="I240">
        <f t="shared" si="32"/>
        <v>2504366.6225820174</v>
      </c>
      <c r="J240">
        <f t="shared" si="35"/>
        <v>0</v>
      </c>
    </row>
    <row r="241" spans="1:10" x14ac:dyDescent="0.25">
      <c r="A241">
        <v>222</v>
      </c>
      <c r="B241">
        <f t="shared" si="27"/>
        <v>0.30563877630544733</v>
      </c>
      <c r="C241">
        <f t="shared" si="28"/>
        <v>4192.1945833745376</v>
      </c>
      <c r="D241">
        <f t="shared" si="29"/>
        <v>2910.8973608776191</v>
      </c>
      <c r="E241">
        <f t="shared" si="33"/>
        <v>2504366.6225820174</v>
      </c>
      <c r="F241">
        <f t="shared" si="30"/>
        <v>4118.2480418062942</v>
      </c>
      <c r="G241">
        <f t="shared" si="34"/>
        <v>4192.1945833745376</v>
      </c>
      <c r="H241">
        <f t="shared" si="31"/>
        <v>192.19458337453773</v>
      </c>
      <c r="I241">
        <f t="shared" si="32"/>
        <v>2504292.6760404492</v>
      </c>
      <c r="J241">
        <f t="shared" si="35"/>
        <v>0</v>
      </c>
    </row>
    <row r="242" spans="1:10" x14ac:dyDescent="0.25">
      <c r="A242">
        <v>223</v>
      </c>
      <c r="B242">
        <f t="shared" si="27"/>
        <v>0.30677872806807227</v>
      </c>
      <c r="C242">
        <f t="shared" si="28"/>
        <v>4192.9459959231117</v>
      </c>
      <c r="D242">
        <f t="shared" si="29"/>
        <v>2906.6393564357027</v>
      </c>
      <c r="E242">
        <f t="shared" si="33"/>
        <v>2504292.6760404492</v>
      </c>
      <c r="F242">
        <f t="shared" si="30"/>
        <v>4118.1264421182668</v>
      </c>
      <c r="G242">
        <f t="shared" si="34"/>
        <v>4192.9459959231117</v>
      </c>
      <c r="H242">
        <f t="shared" si="31"/>
        <v>192.9459959231113</v>
      </c>
      <c r="I242">
        <f t="shared" si="32"/>
        <v>2504217.8564866441</v>
      </c>
      <c r="J242">
        <f t="shared" si="35"/>
        <v>0</v>
      </c>
    </row>
    <row r="243" spans="1:10" x14ac:dyDescent="0.25">
      <c r="A243">
        <v>224</v>
      </c>
      <c r="B243">
        <f t="shared" si="27"/>
        <v>0.30791680834079194</v>
      </c>
      <c r="C243">
        <f t="shared" si="28"/>
        <v>4193.696443609977</v>
      </c>
      <c r="D243">
        <f t="shared" si="29"/>
        <v>2902.3868195434629</v>
      </c>
      <c r="E243">
        <f t="shared" si="33"/>
        <v>2504217.8564866441</v>
      </c>
      <c r="F243">
        <f t="shared" si="30"/>
        <v>4118.0034068253635</v>
      </c>
      <c r="G243">
        <f t="shared" si="34"/>
        <v>4193.696443609977</v>
      </c>
      <c r="H243">
        <f t="shared" si="31"/>
        <v>193.69644360997708</v>
      </c>
      <c r="I243">
        <f t="shared" si="32"/>
        <v>2504142.1634498597</v>
      </c>
      <c r="J243">
        <f t="shared" si="35"/>
        <v>0</v>
      </c>
    </row>
    <row r="244" spans="1:10" x14ac:dyDescent="0.25">
      <c r="A244">
        <v>225</v>
      </c>
      <c r="B244">
        <f t="shared" si="27"/>
        <v>0.30905302019608161</v>
      </c>
      <c r="C244">
        <f t="shared" si="28"/>
        <v>4194.4459272813165</v>
      </c>
      <c r="D244">
        <f t="shared" si="29"/>
        <v>2898.1397454058715</v>
      </c>
      <c r="E244">
        <f t="shared" si="33"/>
        <v>2504142.1634498597</v>
      </c>
      <c r="F244">
        <f t="shared" si="30"/>
        <v>4117.8789351534824</v>
      </c>
      <c r="G244">
        <f t="shared" si="34"/>
        <v>4194.4459272813165</v>
      </c>
      <c r="H244">
        <f t="shared" si="31"/>
        <v>194.44592728131676</v>
      </c>
      <c r="I244">
        <f t="shared" si="32"/>
        <v>2504065.5964577319</v>
      </c>
      <c r="J244">
        <f t="shared" si="35"/>
        <v>0</v>
      </c>
    </row>
    <row r="245" spans="1:10" x14ac:dyDescent="0.25">
      <c r="A245">
        <v>226</v>
      </c>
      <c r="B245">
        <f t="shared" si="27"/>
        <v>0.31018736670137348</v>
      </c>
      <c r="C245">
        <f t="shared" si="28"/>
        <v>4195.1944477837387</v>
      </c>
      <c r="D245">
        <f t="shared" si="29"/>
        <v>2893.8981292254784</v>
      </c>
      <c r="E245">
        <f t="shared" si="33"/>
        <v>2504065.5964577319</v>
      </c>
      <c r="F245">
        <f t="shared" si="30"/>
        <v>4117.7530263258559</v>
      </c>
      <c r="G245">
        <f t="shared" si="34"/>
        <v>4195.1944477837387</v>
      </c>
      <c r="H245">
        <f t="shared" si="31"/>
        <v>195.19444778373909</v>
      </c>
      <c r="I245">
        <f t="shared" si="32"/>
        <v>2503988.1550362739</v>
      </c>
      <c r="J245">
        <f t="shared" si="35"/>
        <v>0</v>
      </c>
    </row>
    <row r="246" spans="1:10" x14ac:dyDescent="0.25">
      <c r="A246">
        <v>227</v>
      </c>
      <c r="B246">
        <f t="shared" si="27"/>
        <v>0.31131985091906322</v>
      </c>
      <c r="C246">
        <f t="shared" si="28"/>
        <v>4195.9420059642744</v>
      </c>
      <c r="D246">
        <f t="shared" si="29"/>
        <v>2889.6619662024418</v>
      </c>
      <c r="E246">
        <f t="shared" si="33"/>
        <v>2503988.1550362739</v>
      </c>
      <c r="F246">
        <f t="shared" si="30"/>
        <v>4117.6256795630461</v>
      </c>
      <c r="G246">
        <f t="shared" si="34"/>
        <v>4195.9420059642744</v>
      </c>
      <c r="H246">
        <f t="shared" si="31"/>
        <v>195.94200596427495</v>
      </c>
      <c r="I246">
        <f t="shared" si="32"/>
        <v>2503909.8387098727</v>
      </c>
      <c r="J246">
        <f t="shared" si="35"/>
        <v>0</v>
      </c>
    </row>
    <row r="247" spans="1:10" x14ac:dyDescent="0.25">
      <c r="A247">
        <v>228</v>
      </c>
      <c r="B247">
        <f t="shared" si="27"/>
        <v>0.31245047590651953</v>
      </c>
      <c r="C247">
        <f t="shared" si="28"/>
        <v>4196.6886026703742</v>
      </c>
      <c r="D247">
        <f t="shared" si="29"/>
        <v>2885.4312515345491</v>
      </c>
      <c r="E247">
        <f t="shared" si="33"/>
        <v>2503909.8387098727</v>
      </c>
      <c r="F247">
        <f t="shared" si="30"/>
        <v>4117.4968940829431</v>
      </c>
      <c r="G247">
        <f t="shared" si="34"/>
        <v>4196.6886026703742</v>
      </c>
      <c r="H247">
        <f t="shared" si="31"/>
        <v>196.68860267037374</v>
      </c>
      <c r="I247">
        <f t="shared" si="32"/>
        <v>2503830.6470012851</v>
      </c>
      <c r="J247">
        <f t="shared" si="35"/>
        <v>0</v>
      </c>
    </row>
    <row r="248" spans="1:10" x14ac:dyDescent="0.25">
      <c r="A248">
        <v>229</v>
      </c>
      <c r="B248">
        <f t="shared" si="27"/>
        <v>0.31357924471609144</v>
      </c>
      <c r="C248">
        <f t="shared" si="28"/>
        <v>4197.4342387498982</v>
      </c>
      <c r="D248">
        <f t="shared" si="29"/>
        <v>2881.2059804172432</v>
      </c>
      <c r="E248">
        <f t="shared" si="33"/>
        <v>2503830.6470012851</v>
      </c>
      <c r="F248">
        <f t="shared" si="30"/>
        <v>4117.3666691007547</v>
      </c>
      <c r="G248">
        <f t="shared" si="34"/>
        <v>4197.4342387498982</v>
      </c>
      <c r="H248">
        <f t="shared" si="31"/>
        <v>197.4342387498983</v>
      </c>
      <c r="I248">
        <f t="shared" si="32"/>
        <v>2503750.5794316358</v>
      </c>
      <c r="J248">
        <f t="shared" si="35"/>
        <v>0</v>
      </c>
    </row>
    <row r="249" spans="1:10" x14ac:dyDescent="0.25">
      <c r="A249">
        <v>230</v>
      </c>
      <c r="B249">
        <f t="shared" si="27"/>
        <v>0.31470616039511634</v>
      </c>
      <c r="C249">
        <f t="shared" si="28"/>
        <v>4198.1789150511213</v>
      </c>
      <c r="D249">
        <f t="shared" si="29"/>
        <v>2876.9861480436475</v>
      </c>
      <c r="E249">
        <f t="shared" si="33"/>
        <v>2503750.5794316358</v>
      </c>
      <c r="F249">
        <f t="shared" si="30"/>
        <v>4117.235003829006</v>
      </c>
      <c r="G249">
        <f t="shared" si="34"/>
        <v>4198.1789150511213</v>
      </c>
      <c r="H249">
        <f t="shared" si="31"/>
        <v>198.17891505112104</v>
      </c>
      <c r="I249">
        <f t="shared" si="32"/>
        <v>2503669.6355204135</v>
      </c>
      <c r="J249">
        <f t="shared" si="35"/>
        <v>0</v>
      </c>
    </row>
    <row r="250" spans="1:10" x14ac:dyDescent="0.25">
      <c r="A250">
        <v>231</v>
      </c>
      <c r="B250">
        <f t="shared" si="27"/>
        <v>0.31583122598592983</v>
      </c>
      <c r="C250">
        <f t="shared" si="28"/>
        <v>4198.9226324227202</v>
      </c>
      <c r="D250">
        <f t="shared" si="29"/>
        <v>2872.7717496045848</v>
      </c>
      <c r="E250">
        <f t="shared" si="33"/>
        <v>2503669.6355204135</v>
      </c>
      <c r="F250">
        <f t="shared" si="30"/>
        <v>4117.1018974775316</v>
      </c>
      <c r="G250">
        <f t="shared" si="34"/>
        <v>4198.9226324227202</v>
      </c>
      <c r="H250">
        <f t="shared" si="31"/>
        <v>198.92263242272031</v>
      </c>
      <c r="I250">
        <f t="shared" si="32"/>
        <v>2503587.8147854684</v>
      </c>
      <c r="J250">
        <f t="shared" si="35"/>
        <v>0</v>
      </c>
    </row>
    <row r="251" spans="1:10" x14ac:dyDescent="0.25">
      <c r="A251">
        <v>232</v>
      </c>
      <c r="B251">
        <f t="shared" si="27"/>
        <v>0.31695444452587174</v>
      </c>
      <c r="C251">
        <f t="shared" si="28"/>
        <v>4199.6653917137755</v>
      </c>
      <c r="D251">
        <f t="shared" si="29"/>
        <v>2868.5627802886083</v>
      </c>
      <c r="E251">
        <f t="shared" si="33"/>
        <v>2503587.8147854684</v>
      </c>
      <c r="F251">
        <f t="shared" si="30"/>
        <v>4116.9673492534703</v>
      </c>
      <c r="G251">
        <f t="shared" si="34"/>
        <v>4199.6653917137755</v>
      </c>
      <c r="H251">
        <f t="shared" si="31"/>
        <v>199.66539171377508</v>
      </c>
      <c r="I251">
        <f t="shared" si="32"/>
        <v>2503505.1167430081</v>
      </c>
      <c r="J251">
        <f t="shared" si="35"/>
        <v>0</v>
      </c>
    </row>
    <row r="252" spans="1:10" x14ac:dyDescent="0.25">
      <c r="A252">
        <v>233</v>
      </c>
      <c r="B252">
        <f t="shared" si="27"/>
        <v>0.31807581904729598</v>
      </c>
      <c r="C252">
        <f t="shared" si="28"/>
        <v>4200.4071937737617</v>
      </c>
      <c r="D252">
        <f t="shared" si="29"/>
        <v>2864.3592352820183</v>
      </c>
      <c r="E252">
        <f t="shared" si="33"/>
        <v>2503505.1167430081</v>
      </c>
      <c r="F252">
        <f t="shared" si="30"/>
        <v>4116.8313583612617</v>
      </c>
      <c r="G252">
        <f t="shared" si="34"/>
        <v>4200.4071937737617</v>
      </c>
      <c r="H252">
        <f t="shared" si="31"/>
        <v>200.40719377376152</v>
      </c>
      <c r="I252">
        <f t="shared" si="32"/>
        <v>2503421.5409075953</v>
      </c>
      <c r="J252">
        <f t="shared" si="35"/>
        <v>0</v>
      </c>
    </row>
    <row r="253" spans="1:10" x14ac:dyDescent="0.25">
      <c r="A253">
        <v>234</v>
      </c>
      <c r="B253">
        <f t="shared" si="27"/>
        <v>0.31919535257757803</v>
      </c>
      <c r="C253">
        <f t="shared" si="28"/>
        <v>4201.1480394525488</v>
      </c>
      <c r="D253">
        <f t="shared" si="29"/>
        <v>2860.1611097688919</v>
      </c>
      <c r="E253">
        <f t="shared" si="33"/>
        <v>2503421.5409075953</v>
      </c>
      <c r="F253">
        <f t="shared" si="30"/>
        <v>4116.6939240026386</v>
      </c>
      <c r="G253">
        <f t="shared" si="34"/>
        <v>4201.1480394525488</v>
      </c>
      <c r="H253">
        <f t="shared" si="31"/>
        <v>201.14803945254852</v>
      </c>
      <c r="I253">
        <f t="shared" si="32"/>
        <v>2503337.0867921454</v>
      </c>
      <c r="J253">
        <f t="shared" si="35"/>
        <v>0</v>
      </c>
    </row>
    <row r="254" spans="1:10" x14ac:dyDescent="0.25">
      <c r="A254">
        <v>235</v>
      </c>
      <c r="B254">
        <f t="shared" si="27"/>
        <v>0.32031304813912342</v>
      </c>
      <c r="C254">
        <f t="shared" si="28"/>
        <v>4201.8879296003934</v>
      </c>
      <c r="D254">
        <f t="shared" si="29"/>
        <v>2855.9683989311011</v>
      </c>
      <c r="E254">
        <f t="shared" si="33"/>
        <v>2503337.0867921454</v>
      </c>
      <c r="F254">
        <f t="shared" si="30"/>
        <v>4116.5550453766264</v>
      </c>
      <c r="G254">
        <f t="shared" si="34"/>
        <v>4201.8879296003934</v>
      </c>
      <c r="H254">
        <f t="shared" si="31"/>
        <v>201.88792960039387</v>
      </c>
      <c r="I254">
        <f t="shared" si="32"/>
        <v>2503251.7539079217</v>
      </c>
      <c r="J254">
        <f t="shared" si="35"/>
        <v>0</v>
      </c>
    </row>
    <row r="255" spans="1:10" x14ac:dyDescent="0.25">
      <c r="A255">
        <v>236</v>
      </c>
      <c r="B255">
        <f t="shared" si="27"/>
        <v>0.32142890874937557</v>
      </c>
      <c r="C255">
        <f t="shared" si="28"/>
        <v>4202.6268650679394</v>
      </c>
      <c r="D255">
        <f t="shared" si="29"/>
        <v>2851.7810979483424</v>
      </c>
      <c r="E255">
        <f t="shared" si="33"/>
        <v>2503251.7539079217</v>
      </c>
      <c r="F255">
        <f t="shared" si="30"/>
        <v>4116.4147216795336</v>
      </c>
      <c r="G255">
        <f t="shared" si="34"/>
        <v>4202.6268650679394</v>
      </c>
      <c r="H255">
        <f t="shared" si="31"/>
        <v>202.62686506793955</v>
      </c>
      <c r="I255">
        <f t="shared" si="32"/>
        <v>2503165.5417645331</v>
      </c>
      <c r="J255">
        <f t="shared" si="35"/>
        <v>0</v>
      </c>
    </row>
    <row r="256" spans="1:10" x14ac:dyDescent="0.25">
      <c r="A256">
        <v>237</v>
      </c>
      <c r="B256">
        <f t="shared" si="27"/>
        <v>0.32254293742082396</v>
      </c>
      <c r="C256">
        <f t="shared" si="28"/>
        <v>4203.3648467062076</v>
      </c>
      <c r="D256">
        <f t="shared" si="29"/>
        <v>2847.5992019981559</v>
      </c>
      <c r="E256">
        <f t="shared" si="33"/>
        <v>2503165.5417645331</v>
      </c>
      <c r="F256">
        <f t="shared" si="30"/>
        <v>4116.2729521049487</v>
      </c>
      <c r="G256">
        <f t="shared" si="34"/>
        <v>4203.3648467062076</v>
      </c>
      <c r="H256">
        <f t="shared" si="31"/>
        <v>203.36484670620774</v>
      </c>
      <c r="I256">
        <f t="shared" si="32"/>
        <v>2503078.4498699317</v>
      </c>
      <c r="J256">
        <f t="shared" si="35"/>
        <v>0</v>
      </c>
    </row>
    <row r="257" spans="1:10" x14ac:dyDescent="0.25">
      <c r="A257">
        <v>238</v>
      </c>
      <c r="B257">
        <f t="shared" si="27"/>
        <v>0.32365513716101235</v>
      </c>
      <c r="C257">
        <f t="shared" si="28"/>
        <v>4204.1018753665967</v>
      </c>
      <c r="D257">
        <f t="shared" si="29"/>
        <v>2843.4227062559517</v>
      </c>
      <c r="E257">
        <f t="shared" si="33"/>
        <v>2503078.4498699317</v>
      </c>
      <c r="F257">
        <f t="shared" si="30"/>
        <v>4116.1297358437323</v>
      </c>
      <c r="G257">
        <f t="shared" si="34"/>
        <v>4204.1018753665967</v>
      </c>
      <c r="H257">
        <f t="shared" si="31"/>
        <v>204.10187536659677</v>
      </c>
      <c r="I257">
        <f t="shared" si="32"/>
        <v>2502990.4777304088</v>
      </c>
      <c r="J257">
        <f t="shared" si="35"/>
        <v>0</v>
      </c>
    </row>
    <row r="258" spans="1:10" x14ac:dyDescent="0.25">
      <c r="A258">
        <v>239</v>
      </c>
      <c r="B258">
        <f t="shared" si="27"/>
        <v>0.32476551097254724</v>
      </c>
      <c r="C258">
        <f t="shared" si="28"/>
        <v>4204.8379519008777</v>
      </c>
      <c r="D258">
        <f t="shared" si="29"/>
        <v>2839.25160589503</v>
      </c>
      <c r="E258">
        <f t="shared" si="33"/>
        <v>2502990.4777304088</v>
      </c>
      <c r="F258">
        <f t="shared" si="30"/>
        <v>4115.9850720840195</v>
      </c>
      <c r="G258">
        <f t="shared" si="34"/>
        <v>4204.8379519008777</v>
      </c>
      <c r="H258">
        <f t="shared" si="31"/>
        <v>204.83795190087713</v>
      </c>
      <c r="I258">
        <f t="shared" si="32"/>
        <v>2502901.6248505921</v>
      </c>
      <c r="J258">
        <f t="shared" si="35"/>
        <v>0</v>
      </c>
    </row>
    <row r="259" spans="1:10" x14ac:dyDescent="0.25">
      <c r="A259">
        <v>240</v>
      </c>
      <c r="B259">
        <f t="shared" si="27"/>
        <v>0.32587406185310552</v>
      </c>
      <c r="C259">
        <f t="shared" si="28"/>
        <v>4205.573077161187</v>
      </c>
      <c r="D259">
        <f t="shared" si="29"/>
        <v>2835.0858960866071</v>
      </c>
      <c r="E259">
        <f t="shared" si="33"/>
        <v>2502901.6248505921</v>
      </c>
      <c r="F259">
        <f t="shared" si="30"/>
        <v>4115.8389600112041</v>
      </c>
      <c r="G259">
        <f t="shared" si="34"/>
        <v>4205.573077161187</v>
      </c>
      <c r="H259">
        <f t="shared" si="31"/>
        <v>205.57307716118697</v>
      </c>
      <c r="I259">
        <f t="shared" si="32"/>
        <v>2502811.8907334418</v>
      </c>
      <c r="J259">
        <f t="shared" si="35"/>
        <v>0</v>
      </c>
    </row>
    <row r="260" spans="1:10" x14ac:dyDescent="0.25">
      <c r="A260">
        <v>241</v>
      </c>
      <c r="B260">
        <f t="shared" si="27"/>
        <v>0.32698079279544279</v>
      </c>
      <c r="C260">
        <f t="shared" si="28"/>
        <v>4206.3072520000287</v>
      </c>
      <c r="D260">
        <f t="shared" si="29"/>
        <v>2830.9255719998391</v>
      </c>
      <c r="E260">
        <f t="shared" si="33"/>
        <v>2502811.8907334418</v>
      </c>
      <c r="F260">
        <f t="shared" si="30"/>
        <v>4115.6913988079423</v>
      </c>
      <c r="G260">
        <f t="shared" si="34"/>
        <v>4206.3072520000287</v>
      </c>
      <c r="H260">
        <f t="shared" si="31"/>
        <v>206.30725200002846</v>
      </c>
      <c r="I260">
        <f t="shared" si="32"/>
        <v>2502721.2748802495</v>
      </c>
      <c r="J260">
        <f t="shared" si="35"/>
        <v>0</v>
      </c>
    </row>
    <row r="261" spans="1:10" x14ac:dyDescent="0.25">
      <c r="A261">
        <v>242</v>
      </c>
      <c r="B261">
        <f t="shared" si="27"/>
        <v>0.32808570678740123</v>
      </c>
      <c r="C261">
        <f t="shared" si="28"/>
        <v>4207.0404772702632</v>
      </c>
      <c r="D261">
        <f t="shared" si="29"/>
        <v>2826.770628801843</v>
      </c>
      <c r="E261">
        <f t="shared" si="33"/>
        <v>2502721.2748802495</v>
      </c>
      <c r="F261">
        <f t="shared" si="30"/>
        <v>4115.5423876541436</v>
      </c>
      <c r="G261">
        <f t="shared" si="34"/>
        <v>4207.0404772702632</v>
      </c>
      <c r="H261">
        <f t="shared" si="31"/>
        <v>207.04047727026301</v>
      </c>
      <c r="I261">
        <f t="shared" si="32"/>
        <v>2502629.7767906333</v>
      </c>
      <c r="J261">
        <f t="shared" si="35"/>
        <v>0</v>
      </c>
    </row>
    <row r="262" spans="1:10" x14ac:dyDescent="0.25">
      <c r="A262">
        <v>243</v>
      </c>
      <c r="B262">
        <f t="shared" si="27"/>
        <v>0.32918880681191776</v>
      </c>
      <c r="C262">
        <f t="shared" si="28"/>
        <v>4207.7727538251074</v>
      </c>
      <c r="D262">
        <f t="shared" si="29"/>
        <v>2822.6210616577227</v>
      </c>
      <c r="E262">
        <f t="shared" si="33"/>
        <v>2502629.7767906333</v>
      </c>
      <c r="F262">
        <f t="shared" si="30"/>
        <v>4115.3919257269672</v>
      </c>
      <c r="G262">
        <f t="shared" si="34"/>
        <v>4207.7727538251074</v>
      </c>
      <c r="H262">
        <f t="shared" si="31"/>
        <v>207.77275382510766</v>
      </c>
      <c r="I262">
        <f t="shared" si="32"/>
        <v>2502537.3959625354</v>
      </c>
      <c r="J262">
        <f t="shared" si="35"/>
        <v>0</v>
      </c>
    </row>
    <row r="263" spans="1:10" x14ac:dyDescent="0.25">
      <c r="A263">
        <v>244</v>
      </c>
      <c r="B263">
        <f t="shared" si="27"/>
        <v>0.33029009584703228</v>
      </c>
      <c r="C263">
        <f t="shared" si="28"/>
        <v>4208.5040825181313</v>
      </c>
      <c r="D263">
        <f t="shared" si="29"/>
        <v>2818.4768657305913</v>
      </c>
      <c r="E263">
        <f t="shared" si="33"/>
        <v>2502537.3959625354</v>
      </c>
      <c r="F263">
        <f t="shared" si="30"/>
        <v>4115.2400122008148</v>
      </c>
      <c r="G263">
        <f t="shared" si="34"/>
        <v>4208.5040825181313</v>
      </c>
      <c r="H263">
        <f t="shared" si="31"/>
        <v>208.50408251813101</v>
      </c>
      <c r="I263">
        <f t="shared" si="32"/>
        <v>2502444.1318922183</v>
      </c>
      <c r="J263">
        <f t="shared" si="35"/>
        <v>0</v>
      </c>
    </row>
    <row r="264" spans="1:10" x14ac:dyDescent="0.25">
      <c r="A264">
        <v>245</v>
      </c>
      <c r="B264">
        <f t="shared" si="27"/>
        <v>0.33138957686589543</v>
      </c>
      <c r="C264">
        <f t="shared" si="28"/>
        <v>4209.2344642032485</v>
      </c>
      <c r="D264">
        <f t="shared" si="29"/>
        <v>2814.3380361815898</v>
      </c>
      <c r="E264">
        <f t="shared" si="33"/>
        <v>2502444.1318922183</v>
      </c>
      <c r="F264">
        <f t="shared" si="30"/>
        <v>4115.0866462473268</v>
      </c>
      <c r="G264">
        <f t="shared" si="34"/>
        <v>4209.2344642032485</v>
      </c>
      <c r="H264">
        <f t="shared" si="31"/>
        <v>209.23446420324876</v>
      </c>
      <c r="I264">
        <f t="shared" si="32"/>
        <v>2502349.984074262</v>
      </c>
      <c r="J264">
        <f t="shared" si="35"/>
        <v>0</v>
      </c>
    </row>
    <row r="265" spans="1:10" x14ac:dyDescent="0.25">
      <c r="A265">
        <v>246</v>
      </c>
      <c r="B265">
        <f t="shared" si="27"/>
        <v>0.33248725283677694</v>
      </c>
      <c r="C265">
        <f t="shared" si="28"/>
        <v>4209.9638997347201</v>
      </c>
      <c r="D265">
        <f t="shared" si="29"/>
        <v>2810.2045681699187</v>
      </c>
      <c r="E265">
        <f t="shared" si="33"/>
        <v>2502349.984074262</v>
      </c>
      <c r="F265">
        <f t="shared" si="30"/>
        <v>4114.9318270353779</v>
      </c>
      <c r="G265">
        <f t="shared" si="34"/>
        <v>4209.9638997347201</v>
      </c>
      <c r="H265">
        <f t="shared" si="31"/>
        <v>209.9638997347202</v>
      </c>
      <c r="I265">
        <f t="shared" si="32"/>
        <v>2502254.9520015623</v>
      </c>
      <c r="J265">
        <f t="shared" si="35"/>
        <v>0</v>
      </c>
    </row>
    <row r="266" spans="1:10" x14ac:dyDescent="0.25">
      <c r="A266">
        <v>247</v>
      </c>
      <c r="B266">
        <f t="shared" si="27"/>
        <v>0.33358312672307311</v>
      </c>
      <c r="C266">
        <f t="shared" si="28"/>
        <v>4210.6923899671438</v>
      </c>
      <c r="D266">
        <f t="shared" si="29"/>
        <v>2806.0764568528548</v>
      </c>
      <c r="E266">
        <f t="shared" si="33"/>
        <v>2502254.9520015623</v>
      </c>
      <c r="F266">
        <f t="shared" si="30"/>
        <v>4114.7755537310723</v>
      </c>
      <c r="G266">
        <f t="shared" si="34"/>
        <v>4210.6923899671438</v>
      </c>
      <c r="H266">
        <f t="shared" si="31"/>
        <v>210.69238996714338</v>
      </c>
      <c r="I266">
        <f t="shared" si="32"/>
        <v>2502159.0351653267</v>
      </c>
      <c r="J266">
        <f t="shared" si="35"/>
        <v>0</v>
      </c>
    </row>
    <row r="267" spans="1:10" x14ac:dyDescent="0.25">
      <c r="A267">
        <v>248</v>
      </c>
      <c r="B267">
        <f t="shared" si="27"/>
        <v>0.33467720148331526</v>
      </c>
      <c r="C267">
        <f t="shared" si="28"/>
        <v>4211.4199357554517</v>
      </c>
      <c r="D267">
        <f t="shared" si="29"/>
        <v>2801.9536973857739</v>
      </c>
      <c r="E267">
        <f t="shared" si="33"/>
        <v>2502159.0351653267</v>
      </c>
      <c r="F267">
        <f t="shared" si="30"/>
        <v>4114.6178254977376</v>
      </c>
      <c r="G267">
        <f t="shared" si="34"/>
        <v>4211.4199357554517</v>
      </c>
      <c r="H267">
        <f t="shared" si="31"/>
        <v>211.41993575545169</v>
      </c>
      <c r="I267">
        <f t="shared" si="32"/>
        <v>2502062.2330550691</v>
      </c>
      <c r="J267">
        <f t="shared" si="35"/>
        <v>0</v>
      </c>
    </row>
    <row r="268" spans="1:10" x14ac:dyDescent="0.25">
      <c r="A268">
        <v>249</v>
      </c>
      <c r="B268">
        <f t="shared" si="27"/>
        <v>0.33576948007117813</v>
      </c>
      <c r="C268">
        <f t="shared" si="28"/>
        <v>4212.1465379549099</v>
      </c>
      <c r="D268">
        <f t="shared" si="29"/>
        <v>2797.8362849221767</v>
      </c>
      <c r="E268">
        <f t="shared" si="33"/>
        <v>2502062.2330550691</v>
      </c>
      <c r="F268">
        <f t="shared" si="30"/>
        <v>4114.4586414959158</v>
      </c>
      <c r="G268">
        <f t="shared" si="34"/>
        <v>4212.1465379549099</v>
      </c>
      <c r="H268">
        <f t="shared" si="31"/>
        <v>212.14653795490995</v>
      </c>
      <c r="I268">
        <f t="shared" si="32"/>
        <v>2501964.5451586102</v>
      </c>
      <c r="J268">
        <f t="shared" si="35"/>
        <v>0</v>
      </c>
    </row>
    <row r="269" spans="1:10" x14ac:dyDescent="0.25">
      <c r="A269">
        <v>250</v>
      </c>
      <c r="B269">
        <f t="shared" si="27"/>
        <v>0.33685996543548702</v>
      </c>
      <c r="C269">
        <f t="shared" si="28"/>
        <v>4212.8721974211094</v>
      </c>
      <c r="D269">
        <f t="shared" si="29"/>
        <v>2793.7242146137105</v>
      </c>
      <c r="E269">
        <f t="shared" si="33"/>
        <v>2501964.5451586102</v>
      </c>
      <c r="F269">
        <f t="shared" si="30"/>
        <v>4114.2980008833665</v>
      </c>
      <c r="G269">
        <f t="shared" si="34"/>
        <v>4212.8721974211094</v>
      </c>
      <c r="H269">
        <f t="shared" si="31"/>
        <v>212.87219742110986</v>
      </c>
      <c r="I269">
        <f t="shared" si="32"/>
        <v>2501865.9709620723</v>
      </c>
      <c r="J269">
        <f t="shared" si="35"/>
        <v>0</v>
      </c>
    </row>
    <row r="270" spans="1:10" x14ac:dyDescent="0.25">
      <c r="A270">
        <v>251</v>
      </c>
      <c r="B270">
        <f t="shared" si="27"/>
        <v>0.33794866052022521</v>
      </c>
      <c r="C270">
        <f t="shared" si="28"/>
        <v>4213.5969150099654</v>
      </c>
      <c r="D270">
        <f t="shared" si="29"/>
        <v>2789.6174816101943</v>
      </c>
      <c r="E270">
        <f t="shared" si="33"/>
        <v>2501865.9709620723</v>
      </c>
      <c r="F270">
        <f t="shared" si="30"/>
        <v>4114.1359028150546</v>
      </c>
      <c r="G270">
        <f t="shared" si="34"/>
        <v>4213.5969150099654</v>
      </c>
      <c r="H270">
        <f t="shared" si="31"/>
        <v>213.59691500996567</v>
      </c>
      <c r="I270">
        <f t="shared" si="32"/>
        <v>2501766.5099498774</v>
      </c>
      <c r="J270">
        <f t="shared" si="35"/>
        <v>0</v>
      </c>
    </row>
    <row r="271" spans="1:10" x14ac:dyDescent="0.25">
      <c r="A271">
        <v>252</v>
      </c>
      <c r="B271">
        <f t="shared" si="27"/>
        <v>0.33903556826454406</v>
      </c>
      <c r="C271">
        <f t="shared" si="28"/>
        <v>4214.3206915777118</v>
      </c>
      <c r="D271">
        <f t="shared" si="29"/>
        <v>2785.5160810596358</v>
      </c>
      <c r="E271">
        <f t="shared" si="33"/>
        <v>2501766.5099498774</v>
      </c>
      <c r="F271">
        <f t="shared" si="30"/>
        <v>4113.9723464431499</v>
      </c>
      <c r="G271">
        <f t="shared" si="34"/>
        <v>4214.3206915777118</v>
      </c>
      <c r="H271">
        <f t="shared" si="31"/>
        <v>214.32069157771136</v>
      </c>
      <c r="I271">
        <f t="shared" si="32"/>
        <v>2501666.161604743</v>
      </c>
      <c r="J271">
        <f t="shared" si="35"/>
        <v>0</v>
      </c>
    </row>
    <row r="272" spans="1:10" x14ac:dyDescent="0.25">
      <c r="A272">
        <v>253</v>
      </c>
      <c r="B272">
        <f t="shared" si="27"/>
        <v>0.34012069160276914</v>
      </c>
      <c r="C272">
        <f t="shared" si="28"/>
        <v>4215.0435279808962</v>
      </c>
      <c r="D272">
        <f t="shared" si="29"/>
        <v>2781.4200081082581</v>
      </c>
      <c r="E272">
        <f t="shared" si="33"/>
        <v>2501666.161604743</v>
      </c>
      <c r="F272">
        <f t="shared" si="30"/>
        <v>4113.8073309170195</v>
      </c>
      <c r="G272">
        <f t="shared" si="34"/>
        <v>4215.0435279808962</v>
      </c>
      <c r="H272">
        <f t="shared" si="31"/>
        <v>215.04352798089576</v>
      </c>
      <c r="I272">
        <f t="shared" si="32"/>
        <v>2501564.9254076793</v>
      </c>
      <c r="J272">
        <f t="shared" si="35"/>
        <v>0</v>
      </c>
    </row>
    <row r="273" spans="1:10" x14ac:dyDescent="0.25">
      <c r="A273">
        <v>254</v>
      </c>
      <c r="B273">
        <f t="shared" si="27"/>
        <v>0.34120403346440831</v>
      </c>
      <c r="C273">
        <f t="shared" si="28"/>
        <v>4215.7654250763781</v>
      </c>
      <c r="D273">
        <f t="shared" si="29"/>
        <v>2777.329257900522</v>
      </c>
      <c r="E273">
        <f t="shared" si="33"/>
        <v>2501564.9254076793</v>
      </c>
      <c r="F273">
        <f t="shared" si="30"/>
        <v>4113.6408553832234</v>
      </c>
      <c r="G273">
        <f t="shared" si="34"/>
        <v>4215.7654250763781</v>
      </c>
      <c r="H273">
        <f t="shared" si="31"/>
        <v>215.76542507637842</v>
      </c>
      <c r="I273">
        <f t="shared" si="32"/>
        <v>2501462.8008379862</v>
      </c>
      <c r="J273">
        <f t="shared" si="35"/>
        <v>0</v>
      </c>
    </row>
    <row r="274" spans="1:10" x14ac:dyDescent="0.25">
      <c r="A274">
        <v>255</v>
      </c>
      <c r="B274">
        <f t="shared" si="27"/>
        <v>0.34228559677416026</v>
      </c>
      <c r="C274">
        <f t="shared" si="28"/>
        <v>4216.4863837213261</v>
      </c>
      <c r="D274">
        <f t="shared" si="29"/>
        <v>2773.2438255791512</v>
      </c>
      <c r="E274">
        <f t="shared" si="33"/>
        <v>2501462.8008379862</v>
      </c>
      <c r="F274">
        <f t="shared" si="30"/>
        <v>4113.4729189855061</v>
      </c>
      <c r="G274">
        <f t="shared" si="34"/>
        <v>4216.4863837213261</v>
      </c>
      <c r="H274">
        <f t="shared" si="31"/>
        <v>216.48638372132626</v>
      </c>
      <c r="I274">
        <f t="shared" si="32"/>
        <v>2501359.7873732504</v>
      </c>
      <c r="J274">
        <f t="shared" si="35"/>
        <v>0</v>
      </c>
    </row>
    <row r="275" spans="1:10" x14ac:dyDescent="0.25">
      <c r="A275">
        <v>256</v>
      </c>
      <c r="B275">
        <f t="shared" si="27"/>
        <v>0.34336538445192277</v>
      </c>
      <c r="C275">
        <f t="shared" si="28"/>
        <v>4217.2064047732092</v>
      </c>
      <c r="D275">
        <f t="shared" si="29"/>
        <v>2769.1637062851451</v>
      </c>
      <c r="E275">
        <f t="shared" si="33"/>
        <v>2501359.7873732504</v>
      </c>
      <c r="F275">
        <f t="shared" si="30"/>
        <v>4113.3035208647989</v>
      </c>
      <c r="G275">
        <f t="shared" si="34"/>
        <v>4217.2064047732092</v>
      </c>
      <c r="H275">
        <f t="shared" si="31"/>
        <v>217.20640477320961</v>
      </c>
      <c r="I275">
        <f t="shared" si="32"/>
        <v>2501255.8844893421</v>
      </c>
      <c r="J275">
        <f t="shared" si="35"/>
        <v>0</v>
      </c>
    </row>
    <row r="276" spans="1:10" x14ac:dyDescent="0.25">
      <c r="A276">
        <v>257</v>
      </c>
      <c r="B276">
        <f t="shared" ref="B276:B339" si="36">MAX(0,MIN(1,1-(1+$B$3)^-A276))</f>
        <v>0.34444339941279856</v>
      </c>
      <c r="C276">
        <f t="shared" ref="C276:C339" si="37">IF(1-$B$6*B276&gt;0,$B$5/(1-$B$6*B276),$B$5)</f>
        <v>4217.9254890897973</v>
      </c>
      <c r="D276">
        <f t="shared" ref="D276:D339" si="38">IF(A276&lt;=$B$4,C276/(1+$B$3)^A276,0)</f>
        <v>2765.0888951578163</v>
      </c>
      <c r="E276">
        <f t="shared" si="33"/>
        <v>2501255.8844893421</v>
      </c>
      <c r="F276">
        <f t="shared" ref="F276:F339" si="39">E276*$B$3</f>
        <v>4113.1326601592073</v>
      </c>
      <c r="G276">
        <f t="shared" si="34"/>
        <v>4217.9254890897973</v>
      </c>
      <c r="H276">
        <f t="shared" ref="H276:H339" si="40">G276*$B$6*B276</f>
        <v>217.92548908979711</v>
      </c>
      <c r="I276">
        <f t="shared" ref="I276:I339" si="41">MAX(0,E276+F276-G276)</f>
        <v>2501151.0916604116</v>
      </c>
      <c r="J276">
        <f t="shared" si="35"/>
        <v>0</v>
      </c>
    </row>
    <row r="277" spans="1:10" x14ac:dyDescent="0.25">
      <c r="A277">
        <v>258</v>
      </c>
      <c r="B277">
        <f t="shared" si="36"/>
        <v>0.3455196445671056</v>
      </c>
      <c r="C277">
        <f t="shared" si="37"/>
        <v>4218.6436375291532</v>
      </c>
      <c r="D277">
        <f t="shared" si="38"/>
        <v>2761.0193873347989</v>
      </c>
      <c r="E277">
        <f t="shared" ref="E277:E340" si="42">I276</f>
        <v>2501151.0916604116</v>
      </c>
      <c r="F277">
        <f t="shared" si="39"/>
        <v>4112.960336004011</v>
      </c>
      <c r="G277">
        <f t="shared" ref="G277:G340" si="43">IF(OR(J276=1,E277+F277&lt;=0),0,MIN(C277,E277+F277))</f>
        <v>4218.6436375291532</v>
      </c>
      <c r="H277">
        <f t="shared" si="40"/>
        <v>218.64363752915318</v>
      </c>
      <c r="I277">
        <f t="shared" si="41"/>
        <v>2501045.4083588864</v>
      </c>
      <c r="J277">
        <f t="shared" ref="J277:J340" si="44">IF(OR(J276=1,E277+F277&lt;=0,C277&gt;=E277+F277),1,0)</f>
        <v>0</v>
      </c>
    </row>
    <row r="278" spans="1:10" x14ac:dyDescent="0.25">
      <c r="A278">
        <v>259</v>
      </c>
      <c r="B278">
        <f t="shared" si="36"/>
        <v>0.3465941228203836</v>
      </c>
      <c r="C278">
        <f t="shared" si="37"/>
        <v>4219.3608509496335</v>
      </c>
      <c r="D278">
        <f t="shared" si="38"/>
        <v>2756.955177952078</v>
      </c>
      <c r="E278">
        <f t="shared" si="42"/>
        <v>2501045.4083588864</v>
      </c>
      <c r="F278">
        <f t="shared" si="39"/>
        <v>4112.7865475316548</v>
      </c>
      <c r="G278">
        <f t="shared" si="43"/>
        <v>4219.3608509496335</v>
      </c>
      <c r="H278">
        <f t="shared" si="40"/>
        <v>219.36085094963332</v>
      </c>
      <c r="I278">
        <f t="shared" si="41"/>
        <v>2500938.8340554684</v>
      </c>
      <c r="J278">
        <f t="shared" si="44"/>
        <v>0</v>
      </c>
    </row>
    <row r="279" spans="1:10" x14ac:dyDescent="0.25">
      <c r="A279">
        <v>260</v>
      </c>
      <c r="B279">
        <f t="shared" si="36"/>
        <v>0.34766683707340229</v>
      </c>
      <c r="C279">
        <f t="shared" si="37"/>
        <v>4220.0771302098801</v>
      </c>
      <c r="D279">
        <f t="shared" si="38"/>
        <v>2752.896262144011</v>
      </c>
      <c r="E279">
        <f t="shared" si="42"/>
        <v>2500938.8340554684</v>
      </c>
      <c r="F279">
        <f t="shared" si="39"/>
        <v>4112.6112938717479</v>
      </c>
      <c r="G279">
        <f t="shared" si="43"/>
        <v>4220.0771302098801</v>
      </c>
      <c r="H279">
        <f t="shared" si="40"/>
        <v>220.07713020988041</v>
      </c>
      <c r="I279">
        <f t="shared" si="41"/>
        <v>2500831.3682191307</v>
      </c>
      <c r="J279">
        <f t="shared" si="44"/>
        <v>0</v>
      </c>
    </row>
    <row r="280" spans="1:10" x14ac:dyDescent="0.25">
      <c r="A280">
        <v>261</v>
      </c>
      <c r="B280">
        <f t="shared" si="36"/>
        <v>0.34873779022216878</v>
      </c>
      <c r="C280">
        <f t="shared" si="37"/>
        <v>4220.7924761688209</v>
      </c>
      <c r="D280">
        <f t="shared" si="38"/>
        <v>2748.8426350433506</v>
      </c>
      <c r="E280">
        <f t="shared" si="42"/>
        <v>2500831.3682191307</v>
      </c>
      <c r="F280">
        <f t="shared" si="39"/>
        <v>4112.4345741510533</v>
      </c>
      <c r="G280">
        <f t="shared" si="43"/>
        <v>4220.7924761688209</v>
      </c>
      <c r="H280">
        <f t="shared" si="40"/>
        <v>220.7924761688206</v>
      </c>
      <c r="I280">
        <f t="shared" si="41"/>
        <v>2500723.0103171128</v>
      </c>
      <c r="J280">
        <f t="shared" si="44"/>
        <v>0</v>
      </c>
    </row>
    <row r="281" spans="1:10" x14ac:dyDescent="0.25">
      <c r="A281">
        <v>262</v>
      </c>
      <c r="B281">
        <f t="shared" si="36"/>
        <v>0.34980698515793607</v>
      </c>
      <c r="C281">
        <f t="shared" si="37"/>
        <v>4221.5068896856592</v>
      </c>
      <c r="D281">
        <f t="shared" si="38"/>
        <v>2744.7942917812629</v>
      </c>
      <c r="E281">
        <f t="shared" si="42"/>
        <v>2500723.0103171128</v>
      </c>
      <c r="F281">
        <f t="shared" si="39"/>
        <v>4112.2563874934867</v>
      </c>
      <c r="G281">
        <f t="shared" si="43"/>
        <v>4221.5068896856592</v>
      </c>
      <c r="H281">
        <f t="shared" si="40"/>
        <v>221.50688968565942</v>
      </c>
      <c r="I281">
        <f t="shared" si="41"/>
        <v>2500613.7598149208</v>
      </c>
      <c r="J281">
        <f t="shared" si="44"/>
        <v>0</v>
      </c>
    </row>
    <row r="282" spans="1:10" x14ac:dyDescent="0.25">
      <c r="A282">
        <v>263</v>
      </c>
      <c r="B282">
        <f t="shared" si="36"/>
        <v>0.35087442476721054</v>
      </c>
      <c r="C282">
        <f t="shared" si="37"/>
        <v>4222.2203716198783</v>
      </c>
      <c r="D282">
        <f t="shared" si="38"/>
        <v>2740.7512274873557</v>
      </c>
      <c r="E282">
        <f t="shared" si="42"/>
        <v>2500613.7598149208</v>
      </c>
      <c r="F282">
        <f t="shared" si="39"/>
        <v>4112.0767330201115</v>
      </c>
      <c r="G282">
        <f t="shared" si="43"/>
        <v>4222.2203716198783</v>
      </c>
      <c r="H282">
        <f t="shared" si="40"/>
        <v>222.22037161987839</v>
      </c>
      <c r="I282">
        <f t="shared" si="41"/>
        <v>2500503.6161763212</v>
      </c>
      <c r="J282">
        <f t="shared" si="44"/>
        <v>0</v>
      </c>
    </row>
    <row r="283" spans="1:10" x14ac:dyDescent="0.25">
      <c r="A283">
        <v>264</v>
      </c>
      <c r="B283">
        <f t="shared" si="36"/>
        <v>0.35194011193175934</v>
      </c>
      <c r="C283">
        <f t="shared" si="37"/>
        <v>4222.9329228312308</v>
      </c>
      <c r="D283">
        <f t="shared" si="38"/>
        <v>2736.7134372896958</v>
      </c>
      <c r="E283">
        <f t="shared" si="42"/>
        <v>2500503.6161763212</v>
      </c>
      <c r="F283">
        <f t="shared" si="39"/>
        <v>4111.8956098491308</v>
      </c>
      <c r="G283">
        <f t="shared" si="43"/>
        <v>4222.9329228312308</v>
      </c>
      <c r="H283">
        <f t="shared" si="40"/>
        <v>222.93292283123023</v>
      </c>
      <c r="I283">
        <f t="shared" si="41"/>
        <v>2500392.578863339</v>
      </c>
      <c r="J283">
        <f t="shared" si="44"/>
        <v>0</v>
      </c>
    </row>
    <row r="284" spans="1:10" x14ac:dyDescent="0.25">
      <c r="A284">
        <v>265</v>
      </c>
      <c r="B284">
        <f t="shared" si="36"/>
        <v>0.35300404952861897</v>
      </c>
      <c r="C284">
        <f t="shared" si="37"/>
        <v>4223.6445441797359</v>
      </c>
      <c r="D284">
        <f t="shared" si="38"/>
        <v>2732.6809163148309</v>
      </c>
      <c r="E284">
        <f t="shared" si="42"/>
        <v>2500392.578863339</v>
      </c>
      <c r="F284">
        <f t="shared" si="39"/>
        <v>4111.7130170958844</v>
      </c>
      <c r="G284">
        <f t="shared" si="43"/>
        <v>4223.6445441797359</v>
      </c>
      <c r="H284">
        <f t="shared" si="40"/>
        <v>223.6445441797357</v>
      </c>
      <c r="I284">
        <f t="shared" si="41"/>
        <v>2500280.6473362553</v>
      </c>
      <c r="J284">
        <f t="shared" si="44"/>
        <v>0</v>
      </c>
    </row>
    <row r="285" spans="1:10" x14ac:dyDescent="0.25">
      <c r="A285">
        <v>266</v>
      </c>
      <c r="B285">
        <f t="shared" si="36"/>
        <v>0.35406624043010237</v>
      </c>
      <c r="C285">
        <f t="shared" si="37"/>
        <v>4224.3552365256792</v>
      </c>
      <c r="D285">
        <f t="shared" si="38"/>
        <v>2728.6536596878163</v>
      </c>
      <c r="E285">
        <f t="shared" si="42"/>
        <v>2500280.6473362553</v>
      </c>
      <c r="F285">
        <f t="shared" si="39"/>
        <v>4111.528953872843</v>
      </c>
      <c r="G285">
        <f t="shared" si="43"/>
        <v>4224.3552365256792</v>
      </c>
      <c r="H285">
        <f t="shared" si="40"/>
        <v>224.35523652567949</v>
      </c>
      <c r="I285">
        <f t="shared" si="41"/>
        <v>2500167.8210536023</v>
      </c>
      <c r="J285">
        <f t="shared" si="44"/>
        <v>0</v>
      </c>
    </row>
    <row r="286" spans="1:10" x14ac:dyDescent="0.25">
      <c r="A286">
        <v>267</v>
      </c>
      <c r="B286">
        <f t="shared" si="36"/>
        <v>0.35512668750380694</v>
      </c>
      <c r="C286">
        <f t="shared" si="37"/>
        <v>4225.0650007296063</v>
      </c>
      <c r="D286">
        <f t="shared" si="38"/>
        <v>2724.6316625322315</v>
      </c>
      <c r="E286">
        <f t="shared" si="42"/>
        <v>2500167.8210536023</v>
      </c>
      <c r="F286">
        <f t="shared" si="39"/>
        <v>4111.3434192896029</v>
      </c>
      <c r="G286">
        <f t="shared" si="43"/>
        <v>4225.0650007296063</v>
      </c>
      <c r="H286">
        <f t="shared" si="40"/>
        <v>225.0650007296062</v>
      </c>
      <c r="I286">
        <f t="shared" si="41"/>
        <v>2500054.0994721623</v>
      </c>
      <c r="J286">
        <f t="shared" si="44"/>
        <v>0</v>
      </c>
    </row>
    <row r="287" spans="1:10" x14ac:dyDescent="0.25">
      <c r="A287">
        <v>268</v>
      </c>
      <c r="B287">
        <f t="shared" si="36"/>
        <v>0.35618539361262247</v>
      </c>
      <c r="C287">
        <f t="shared" si="37"/>
        <v>4225.7738376523166</v>
      </c>
      <c r="D287">
        <f t="shared" si="38"/>
        <v>2720.614919970204</v>
      </c>
      <c r="E287">
        <f t="shared" si="42"/>
        <v>2500054.0994721623</v>
      </c>
      <c r="F287">
        <f t="shared" si="39"/>
        <v>4111.1564124528832</v>
      </c>
      <c r="G287">
        <f t="shared" si="43"/>
        <v>4225.7738376523166</v>
      </c>
      <c r="H287">
        <f t="shared" si="40"/>
        <v>225.77383765231687</v>
      </c>
      <c r="I287">
        <f t="shared" si="41"/>
        <v>2499939.4820469627</v>
      </c>
      <c r="J287">
        <f t="shared" si="44"/>
        <v>0</v>
      </c>
    </row>
    <row r="288" spans="1:10" x14ac:dyDescent="0.25">
      <c r="A288">
        <v>269</v>
      </c>
      <c r="B288">
        <f t="shared" si="36"/>
        <v>0.35724236161473832</v>
      </c>
      <c r="C288">
        <f t="shared" si="37"/>
        <v>4226.4817481548644</v>
      </c>
      <c r="D288">
        <f t="shared" si="38"/>
        <v>2716.603427122433</v>
      </c>
      <c r="E288">
        <f t="shared" si="42"/>
        <v>2499939.4820469627</v>
      </c>
      <c r="F288">
        <f t="shared" si="39"/>
        <v>4110.9679324665149</v>
      </c>
      <c r="G288">
        <f t="shared" si="43"/>
        <v>4226.4817481548644</v>
      </c>
      <c r="H288">
        <f t="shared" si="40"/>
        <v>226.48174815486473</v>
      </c>
      <c r="I288">
        <f t="shared" si="41"/>
        <v>2499823.9682312743</v>
      </c>
      <c r="J288">
        <f t="shared" si="44"/>
        <v>0</v>
      </c>
    </row>
    <row r="289" spans="1:10" x14ac:dyDescent="0.25">
      <c r="A289">
        <v>270</v>
      </c>
      <c r="B289">
        <f t="shared" si="36"/>
        <v>0.35829759436365172</v>
      </c>
      <c r="C289">
        <f t="shared" si="37"/>
        <v>4227.1887330985519</v>
      </c>
      <c r="D289">
        <f t="shared" si="38"/>
        <v>2712.5971791082079</v>
      </c>
      <c r="E289">
        <f t="shared" si="42"/>
        <v>2499823.9682312743</v>
      </c>
      <c r="F289">
        <f t="shared" si="39"/>
        <v>4110.7779784314425</v>
      </c>
      <c r="G289">
        <f t="shared" si="43"/>
        <v>4227.1887330985519</v>
      </c>
      <c r="H289">
        <f t="shared" si="40"/>
        <v>227.18873309855155</v>
      </c>
      <c r="I289">
        <f t="shared" si="41"/>
        <v>2499707.5574766072</v>
      </c>
      <c r="J289">
        <f t="shared" si="44"/>
        <v>0</v>
      </c>
    </row>
    <row r="290" spans="1:10" x14ac:dyDescent="0.25">
      <c r="A290">
        <v>271</v>
      </c>
      <c r="B290">
        <f t="shared" si="36"/>
        <v>0.35935109470817517</v>
      </c>
      <c r="C290">
        <f t="shared" si="37"/>
        <v>4227.8947933449235</v>
      </c>
      <c r="D290">
        <f t="shared" si="38"/>
        <v>2708.5961710454312</v>
      </c>
      <c r="E290">
        <f t="shared" si="42"/>
        <v>2499707.5574766072</v>
      </c>
      <c r="F290">
        <f t="shared" si="39"/>
        <v>4110.5865494457139</v>
      </c>
      <c r="G290">
        <f t="shared" si="43"/>
        <v>4227.8947933449235</v>
      </c>
      <c r="H290">
        <f t="shared" si="40"/>
        <v>227.89479334492384</v>
      </c>
      <c r="I290">
        <f t="shared" si="41"/>
        <v>2499590.2492327075</v>
      </c>
      <c r="J290">
        <f t="shared" si="44"/>
        <v>0</v>
      </c>
    </row>
    <row r="291" spans="1:10" x14ac:dyDescent="0.25">
      <c r="A291">
        <v>272</v>
      </c>
      <c r="B291">
        <f t="shared" si="36"/>
        <v>0.36040286549244438</v>
      </c>
      <c r="C291">
        <f t="shared" si="37"/>
        <v>4228.5999297557692</v>
      </c>
      <c r="D291">
        <f t="shared" si="38"/>
        <v>2704.6003980506407</v>
      </c>
      <c r="E291">
        <f t="shared" si="42"/>
        <v>2499590.2492327075</v>
      </c>
      <c r="F291">
        <f t="shared" si="39"/>
        <v>4110.3936446044772</v>
      </c>
      <c r="G291">
        <f t="shared" si="43"/>
        <v>4228.5999297557692</v>
      </c>
      <c r="H291">
        <f t="shared" si="40"/>
        <v>228.59992975576924</v>
      </c>
      <c r="I291">
        <f t="shared" si="41"/>
        <v>2499472.0429475564</v>
      </c>
      <c r="J291">
        <f t="shared" si="44"/>
        <v>0</v>
      </c>
    </row>
    <row r="292" spans="1:10" x14ac:dyDescent="0.25">
      <c r="A292">
        <v>273</v>
      </c>
      <c r="B292">
        <f t="shared" si="36"/>
        <v>0.36145290955592546</v>
      </c>
      <c r="C292">
        <f t="shared" si="37"/>
        <v>4229.3041431931124</v>
      </c>
      <c r="D292">
        <f t="shared" si="38"/>
        <v>2700.6098552390313</v>
      </c>
      <c r="E292">
        <f t="shared" si="42"/>
        <v>2499472.0429475564</v>
      </c>
      <c r="F292">
        <f t="shared" si="39"/>
        <v>4110.1992629999777</v>
      </c>
      <c r="G292">
        <f t="shared" si="43"/>
        <v>4229.3041431931124</v>
      </c>
      <c r="H292">
        <f t="shared" si="40"/>
        <v>229.30414319311214</v>
      </c>
      <c r="I292">
        <f t="shared" si="41"/>
        <v>2499352.9380673631</v>
      </c>
      <c r="J292">
        <f t="shared" si="44"/>
        <v>0</v>
      </c>
    </row>
    <row r="293" spans="1:10" x14ac:dyDescent="0.25">
      <c r="A293">
        <v>274</v>
      </c>
      <c r="B293">
        <f t="shared" si="36"/>
        <v>0.36250122973342302</v>
      </c>
      <c r="C293">
        <f t="shared" si="37"/>
        <v>4230.0074345192106</v>
      </c>
      <c r="D293">
        <f t="shared" si="38"/>
        <v>2696.624537724475</v>
      </c>
      <c r="E293">
        <f t="shared" si="42"/>
        <v>2499352.9380673631</v>
      </c>
      <c r="F293">
        <f t="shared" si="39"/>
        <v>4110.0034037215464</v>
      </c>
      <c r="G293">
        <f t="shared" si="43"/>
        <v>4230.0074345192106</v>
      </c>
      <c r="H293">
        <f t="shared" si="40"/>
        <v>230.00743451921036</v>
      </c>
      <c r="I293">
        <f t="shared" si="41"/>
        <v>2499232.9340365655</v>
      </c>
      <c r="J293">
        <f t="shared" si="44"/>
        <v>0</v>
      </c>
    </row>
    <row r="294" spans="1:10" x14ac:dyDescent="0.25">
      <c r="A294">
        <v>275</v>
      </c>
      <c r="B294">
        <f t="shared" si="36"/>
        <v>0.36354782885508774</v>
      </c>
      <c r="C294">
        <f t="shared" si="37"/>
        <v>4230.7098045965513</v>
      </c>
      <c r="D294">
        <f t="shared" si="38"/>
        <v>2692.6444406195424</v>
      </c>
      <c r="E294">
        <f t="shared" si="42"/>
        <v>2499232.9340365655</v>
      </c>
      <c r="F294">
        <f t="shared" si="39"/>
        <v>4109.8060658556033</v>
      </c>
      <c r="G294">
        <f t="shared" si="43"/>
        <v>4230.7098045965513</v>
      </c>
      <c r="H294">
        <f t="shared" si="40"/>
        <v>230.70980459655129</v>
      </c>
      <c r="I294">
        <f t="shared" si="41"/>
        <v>2499112.0302978246</v>
      </c>
      <c r="J294">
        <f t="shared" si="44"/>
        <v>0</v>
      </c>
    </row>
    <row r="295" spans="1:10" x14ac:dyDescent="0.25">
      <c r="A295">
        <v>276</v>
      </c>
      <c r="B295">
        <f t="shared" si="36"/>
        <v>0.3645927097464241</v>
      </c>
      <c r="C295">
        <f t="shared" si="37"/>
        <v>4231.4112542878484</v>
      </c>
      <c r="D295">
        <f t="shared" si="38"/>
        <v>2688.6695590355266</v>
      </c>
      <c r="E295">
        <f t="shared" si="42"/>
        <v>2499112.0302978246</v>
      </c>
      <c r="F295">
        <f t="shared" si="39"/>
        <v>4109.6072484856431</v>
      </c>
      <c r="G295">
        <f t="shared" si="43"/>
        <v>4231.4112542878484</v>
      </c>
      <c r="H295">
        <f t="shared" si="40"/>
        <v>231.41125428784827</v>
      </c>
      <c r="I295">
        <f t="shared" si="41"/>
        <v>2498990.2262920225</v>
      </c>
      <c r="J295">
        <f t="shared" si="44"/>
        <v>0</v>
      </c>
    </row>
    <row r="296" spans="1:10" x14ac:dyDescent="0.25">
      <c r="A296">
        <v>277</v>
      </c>
      <c r="B296">
        <f t="shared" si="36"/>
        <v>0.36563587522829744</v>
      </c>
      <c r="C296">
        <f t="shared" si="37"/>
        <v>4232.1117844560367</v>
      </c>
      <c r="D296">
        <f t="shared" si="38"/>
        <v>2684.6998880824617</v>
      </c>
      <c r="E296">
        <f t="shared" si="42"/>
        <v>2498990.2262920225</v>
      </c>
      <c r="F296">
        <f t="shared" si="39"/>
        <v>4109.4069506922388</v>
      </c>
      <c r="G296">
        <f t="shared" si="43"/>
        <v>4232.1117844560367</v>
      </c>
      <c r="H296">
        <f t="shared" si="40"/>
        <v>232.11178445603622</v>
      </c>
      <c r="I296">
        <f t="shared" si="41"/>
        <v>2498867.5214582589</v>
      </c>
      <c r="J296">
        <f t="shared" si="44"/>
        <v>0</v>
      </c>
    </row>
    <row r="297" spans="1:10" x14ac:dyDescent="0.25">
      <c r="A297">
        <v>278</v>
      </c>
      <c r="B297">
        <f t="shared" si="36"/>
        <v>0.36667732811694242</v>
      </c>
      <c r="C297">
        <f t="shared" si="37"/>
        <v>4232.8113959642687</v>
      </c>
      <c r="D297">
        <f t="shared" si="38"/>
        <v>2680.7354228691452</v>
      </c>
      <c r="E297">
        <f t="shared" si="42"/>
        <v>2498867.5214582589</v>
      </c>
      <c r="F297">
        <f t="shared" si="39"/>
        <v>4109.2051715530306</v>
      </c>
      <c r="G297">
        <f t="shared" si="43"/>
        <v>4232.8113959642687</v>
      </c>
      <c r="H297">
        <f t="shared" si="40"/>
        <v>232.81139596426848</v>
      </c>
      <c r="I297">
        <f t="shared" si="41"/>
        <v>2498743.9152338477</v>
      </c>
      <c r="J297">
        <f t="shared" si="44"/>
        <v>0</v>
      </c>
    </row>
    <row r="298" spans="1:10" x14ac:dyDescent="0.25">
      <c r="A298">
        <v>279</v>
      </c>
      <c r="B298">
        <f t="shared" si="36"/>
        <v>0.3677170712239699</v>
      </c>
      <c r="C298">
        <f t="shared" si="37"/>
        <v>4233.5100896759132</v>
      </c>
      <c r="D298">
        <f t="shared" si="38"/>
        <v>2676.7761585031603</v>
      </c>
      <c r="E298">
        <f t="shared" si="42"/>
        <v>2498743.9152338477</v>
      </c>
      <c r="F298">
        <f t="shared" si="39"/>
        <v>4109.0019101427215</v>
      </c>
      <c r="G298">
        <f t="shared" si="43"/>
        <v>4233.5100896759132</v>
      </c>
      <c r="H298">
        <f t="shared" si="40"/>
        <v>233.51008967591292</v>
      </c>
      <c r="I298">
        <f t="shared" si="41"/>
        <v>2498619.4070543144</v>
      </c>
      <c r="J298">
        <f t="shared" si="44"/>
        <v>0</v>
      </c>
    </row>
    <row r="299" spans="1:10" x14ac:dyDescent="0.25">
      <c r="A299">
        <v>280</v>
      </c>
      <c r="B299">
        <f t="shared" si="36"/>
        <v>0.36875510735637507</v>
      </c>
      <c r="C299">
        <f t="shared" si="37"/>
        <v>4234.2078664545479</v>
      </c>
      <c r="D299">
        <f t="shared" si="38"/>
        <v>2672.8220900908932</v>
      </c>
      <c r="E299">
        <f t="shared" si="42"/>
        <v>2498619.4070543144</v>
      </c>
      <c r="F299">
        <f t="shared" si="39"/>
        <v>4108.7971655330748</v>
      </c>
      <c r="G299">
        <f t="shared" si="43"/>
        <v>4234.2078664545479</v>
      </c>
      <c r="H299">
        <f t="shared" si="40"/>
        <v>234.2078664545482</v>
      </c>
      <c r="I299">
        <f t="shared" si="41"/>
        <v>2498493.996353393</v>
      </c>
      <c r="J299">
        <f t="shared" si="44"/>
        <v>0</v>
      </c>
    </row>
    <row r="300" spans="1:10" x14ac:dyDescent="0.25">
      <c r="A300">
        <v>281</v>
      </c>
      <c r="B300">
        <f t="shared" si="36"/>
        <v>0.3697914393165449</v>
      </c>
      <c r="C300">
        <f t="shared" si="37"/>
        <v>4234.9047271639602</v>
      </c>
      <c r="D300">
        <f t="shared" si="38"/>
        <v>2668.8732127375597</v>
      </c>
      <c r="E300">
        <f t="shared" si="42"/>
        <v>2498493.996353393</v>
      </c>
      <c r="F300">
        <f t="shared" si="39"/>
        <v>4108.590936792908</v>
      </c>
      <c r="G300">
        <f t="shared" si="43"/>
        <v>4234.9047271639602</v>
      </c>
      <c r="H300">
        <f t="shared" si="40"/>
        <v>234.90472716396008</v>
      </c>
      <c r="I300">
        <f t="shared" si="41"/>
        <v>2498367.6825630218</v>
      </c>
      <c r="J300">
        <f t="shared" si="44"/>
        <v>0</v>
      </c>
    </row>
    <row r="301" spans="1:10" x14ac:dyDescent="0.25">
      <c r="A301">
        <v>282</v>
      </c>
      <c r="B301">
        <f t="shared" si="36"/>
        <v>0.37082606990226519</v>
      </c>
      <c r="C301">
        <f t="shared" si="37"/>
        <v>4235.6006726681371</v>
      </c>
      <c r="D301">
        <f t="shared" si="38"/>
        <v>2664.9295215472207</v>
      </c>
      <c r="E301">
        <f t="shared" si="42"/>
        <v>2498367.6825630218</v>
      </c>
      <c r="F301">
        <f t="shared" si="39"/>
        <v>4108.3832229880845</v>
      </c>
      <c r="G301">
        <f t="shared" si="43"/>
        <v>4235.6006726681371</v>
      </c>
      <c r="H301">
        <f t="shared" si="40"/>
        <v>235.60067266813741</v>
      </c>
      <c r="I301">
        <f t="shared" si="41"/>
        <v>2498240.4651133413</v>
      </c>
      <c r="J301">
        <f t="shared" si="44"/>
        <v>0</v>
      </c>
    </row>
    <row r="302" spans="1:10" x14ac:dyDescent="0.25">
      <c r="A302">
        <v>283</v>
      </c>
      <c r="B302">
        <f t="shared" si="36"/>
        <v>0.37185900190672894</v>
      </c>
      <c r="C302">
        <f t="shared" si="37"/>
        <v>4236.2957038312688</v>
      </c>
      <c r="D302">
        <f t="shared" si="38"/>
        <v>2660.9910116228093</v>
      </c>
      <c r="E302">
        <f t="shared" si="42"/>
        <v>2498240.4651133413</v>
      </c>
      <c r="F302">
        <f t="shared" si="39"/>
        <v>4108.1740231815129</v>
      </c>
      <c r="G302">
        <f t="shared" si="43"/>
        <v>4236.2957038312688</v>
      </c>
      <c r="H302">
        <f t="shared" si="40"/>
        <v>236.29570383126892</v>
      </c>
      <c r="I302">
        <f t="shared" si="41"/>
        <v>2498112.3434326919</v>
      </c>
      <c r="J302">
        <f t="shared" si="44"/>
        <v>0</v>
      </c>
    </row>
    <row r="303" spans="1:10" x14ac:dyDescent="0.25">
      <c r="A303">
        <v>284</v>
      </c>
      <c r="B303">
        <f t="shared" si="36"/>
        <v>0.37289023811854349</v>
      </c>
      <c r="C303">
        <f t="shared" si="37"/>
        <v>4236.9898215177391</v>
      </c>
      <c r="D303">
        <f t="shared" si="38"/>
        <v>2657.0576780661445</v>
      </c>
      <c r="E303">
        <f t="shared" si="42"/>
        <v>2498112.3434326919</v>
      </c>
      <c r="F303">
        <f t="shared" si="39"/>
        <v>4107.9633364331385</v>
      </c>
      <c r="G303">
        <f t="shared" si="43"/>
        <v>4236.9898215177391</v>
      </c>
      <c r="H303">
        <f t="shared" si="40"/>
        <v>236.98982151773919</v>
      </c>
      <c r="I303">
        <f t="shared" si="41"/>
        <v>2497983.3169476073</v>
      </c>
      <c r="J303">
        <f t="shared" si="44"/>
        <v>0</v>
      </c>
    </row>
    <row r="304" spans="1:10" x14ac:dyDescent="0.25">
      <c r="A304">
        <v>285</v>
      </c>
      <c r="B304">
        <f t="shared" si="36"/>
        <v>0.37391978132173753</v>
      </c>
      <c r="C304">
        <f t="shared" si="37"/>
        <v>4237.6830265921244</v>
      </c>
      <c r="D304">
        <f t="shared" si="38"/>
        <v>2653.1295159779584</v>
      </c>
      <c r="E304">
        <f t="shared" si="42"/>
        <v>2497983.3169476073</v>
      </c>
      <c r="F304">
        <f t="shared" si="39"/>
        <v>4107.7511617999407</v>
      </c>
      <c r="G304">
        <f t="shared" si="43"/>
        <v>4237.6830265921244</v>
      </c>
      <c r="H304">
        <f t="shared" si="40"/>
        <v>237.68302659212489</v>
      </c>
      <c r="I304">
        <f t="shared" si="41"/>
        <v>2497853.3850828148</v>
      </c>
      <c r="J304">
        <f t="shared" si="44"/>
        <v>0</v>
      </c>
    </row>
    <row r="305" spans="1:10" x14ac:dyDescent="0.25">
      <c r="A305">
        <v>286</v>
      </c>
      <c r="B305">
        <f t="shared" si="36"/>
        <v>0.37494763429576972</v>
      </c>
      <c r="C305">
        <f t="shared" si="37"/>
        <v>4238.3753199191915</v>
      </c>
      <c r="D305">
        <f t="shared" si="38"/>
        <v>2649.2065204579144</v>
      </c>
      <c r="E305">
        <f t="shared" si="42"/>
        <v>2497853.3850828148</v>
      </c>
      <c r="F305">
        <f t="shared" si="39"/>
        <v>4107.5374983359234</v>
      </c>
      <c r="G305">
        <f t="shared" si="43"/>
        <v>4238.3753199191915</v>
      </c>
      <c r="H305">
        <f t="shared" si="40"/>
        <v>238.37531991919155</v>
      </c>
      <c r="I305">
        <f t="shared" si="41"/>
        <v>2497722.5472612316</v>
      </c>
      <c r="J305">
        <f t="shared" si="44"/>
        <v>0</v>
      </c>
    </row>
    <row r="306" spans="1:10" x14ac:dyDescent="0.25">
      <c r="A306">
        <v>287</v>
      </c>
      <c r="B306">
        <f t="shared" si="36"/>
        <v>0.37597379981553525</v>
      </c>
      <c r="C306">
        <f t="shared" si="37"/>
        <v>4239.0667023638889</v>
      </c>
      <c r="D306">
        <f t="shared" si="38"/>
        <v>2645.2886866046269</v>
      </c>
      <c r="E306">
        <f t="shared" si="42"/>
        <v>2497722.5472612316</v>
      </c>
      <c r="F306">
        <f t="shared" si="39"/>
        <v>4107.3223450921168</v>
      </c>
      <c r="G306">
        <f t="shared" si="43"/>
        <v>4239.0667023638889</v>
      </c>
      <c r="H306">
        <f t="shared" si="40"/>
        <v>239.06670236388928</v>
      </c>
      <c r="I306">
        <f t="shared" si="41"/>
        <v>2497590.8029039595</v>
      </c>
      <c r="J306">
        <f t="shared" si="44"/>
        <v>0</v>
      </c>
    </row>
    <row r="307" spans="1:10" x14ac:dyDescent="0.25">
      <c r="A307">
        <v>288</v>
      </c>
      <c r="B307">
        <f t="shared" si="36"/>
        <v>0.37699828065137408</v>
      </c>
      <c r="C307">
        <f t="shared" si="37"/>
        <v>4239.7571747913498</v>
      </c>
      <c r="D307">
        <f t="shared" si="38"/>
        <v>2641.3760095156836</v>
      </c>
      <c r="E307">
        <f t="shared" si="42"/>
        <v>2497590.8029039595</v>
      </c>
      <c r="F307">
        <f t="shared" si="39"/>
        <v>4107.1057011165649</v>
      </c>
      <c r="G307">
        <f t="shared" si="43"/>
        <v>4239.7571747913498</v>
      </c>
      <c r="H307">
        <f t="shared" si="40"/>
        <v>239.75717479134991</v>
      </c>
      <c r="I307">
        <f t="shared" si="41"/>
        <v>2497458.1514302846</v>
      </c>
      <c r="J307">
        <f t="shared" si="44"/>
        <v>0</v>
      </c>
    </row>
    <row r="308" spans="1:10" x14ac:dyDescent="0.25">
      <c r="A308">
        <v>289</v>
      </c>
      <c r="B308">
        <f t="shared" si="36"/>
        <v>0.37802107956907749</v>
      </c>
      <c r="C308">
        <f t="shared" si="37"/>
        <v>4240.4467380668821</v>
      </c>
      <c r="D308">
        <f t="shared" si="38"/>
        <v>2637.4684842876659</v>
      </c>
      <c r="E308">
        <f t="shared" si="42"/>
        <v>2497458.1514302846</v>
      </c>
      <c r="F308">
        <f t="shared" si="39"/>
        <v>4106.8875654543272</v>
      </c>
      <c r="G308">
        <f t="shared" si="43"/>
        <v>4240.4467380668821</v>
      </c>
      <c r="H308">
        <f t="shared" si="40"/>
        <v>240.44673806688238</v>
      </c>
      <c r="I308">
        <f t="shared" si="41"/>
        <v>2497324.592257672</v>
      </c>
      <c r="J308">
        <f t="shared" si="44"/>
        <v>0</v>
      </c>
    </row>
    <row r="309" spans="1:10" x14ac:dyDescent="0.25">
      <c r="A309">
        <v>290</v>
      </c>
      <c r="B309">
        <f t="shared" si="36"/>
        <v>0.37904219932989636</v>
      </c>
      <c r="C309">
        <f t="shared" si="37"/>
        <v>4241.1353930559699</v>
      </c>
      <c r="D309">
        <f t="shared" si="38"/>
        <v>2633.5661060161706</v>
      </c>
      <c r="E309">
        <f t="shared" si="42"/>
        <v>2497324.592257672</v>
      </c>
      <c r="F309">
        <f t="shared" si="39"/>
        <v>4106.6679371474656</v>
      </c>
      <c r="G309">
        <f t="shared" si="43"/>
        <v>4241.1353930559699</v>
      </c>
      <c r="H309">
        <f t="shared" si="40"/>
        <v>241.1353930559699</v>
      </c>
      <c r="I309">
        <f t="shared" si="41"/>
        <v>2497190.1248017633</v>
      </c>
      <c r="J309">
        <f t="shared" si="44"/>
        <v>0</v>
      </c>
    </row>
    <row r="310" spans="1:10" x14ac:dyDescent="0.25">
      <c r="A310">
        <v>291</v>
      </c>
      <c r="B310">
        <f t="shared" si="36"/>
        <v>0.38006164269054865</v>
      </c>
      <c r="C310">
        <f t="shared" si="37"/>
        <v>4241.8231406242658</v>
      </c>
      <c r="D310">
        <f t="shared" si="38"/>
        <v>2629.6688697958252</v>
      </c>
      <c r="E310">
        <f t="shared" si="42"/>
        <v>2497190.1248017633</v>
      </c>
      <c r="F310">
        <f t="shared" si="39"/>
        <v>4106.4468152350473</v>
      </c>
      <c r="G310">
        <f t="shared" si="43"/>
        <v>4241.8231406242658</v>
      </c>
      <c r="H310">
        <f t="shared" si="40"/>
        <v>241.82314062426607</v>
      </c>
      <c r="I310">
        <f t="shared" si="41"/>
        <v>2497054.748476374</v>
      </c>
      <c r="J310">
        <f t="shared" si="44"/>
        <v>0</v>
      </c>
    </row>
    <row r="311" spans="1:10" x14ac:dyDescent="0.25">
      <c r="A311">
        <v>292</v>
      </c>
      <c r="B311">
        <f t="shared" si="36"/>
        <v>0.38107941240322596</v>
      </c>
      <c r="C311">
        <f t="shared" si="37"/>
        <v>4242.5099816375914</v>
      </c>
      <c r="D311">
        <f t="shared" si="38"/>
        <v>2625.776770720317</v>
      </c>
      <c r="E311">
        <f t="shared" si="42"/>
        <v>2497054.748476374</v>
      </c>
      <c r="F311">
        <f t="shared" si="39"/>
        <v>4106.2241987531334</v>
      </c>
      <c r="G311">
        <f t="shared" si="43"/>
        <v>4242.5099816375914</v>
      </c>
      <c r="H311">
        <f t="shared" si="40"/>
        <v>242.50998163759112</v>
      </c>
      <c r="I311">
        <f t="shared" si="41"/>
        <v>2496918.4626934892</v>
      </c>
      <c r="J311">
        <f t="shared" si="44"/>
        <v>0</v>
      </c>
    </row>
    <row r="312" spans="1:10" x14ac:dyDescent="0.25">
      <c r="A312">
        <v>293</v>
      </c>
      <c r="B312">
        <f t="shared" si="36"/>
        <v>0.38209551121560204</v>
      </c>
      <c r="C312">
        <f t="shared" si="37"/>
        <v>4243.1959169619286</v>
      </c>
      <c r="D312">
        <f t="shared" si="38"/>
        <v>2621.8898038824054</v>
      </c>
      <c r="E312">
        <f t="shared" si="42"/>
        <v>2496918.4626934892</v>
      </c>
      <c r="F312">
        <f t="shared" si="39"/>
        <v>4106.0000867347771</v>
      </c>
      <c r="G312">
        <f t="shared" si="43"/>
        <v>4243.1959169619286</v>
      </c>
      <c r="H312">
        <f t="shared" si="40"/>
        <v>243.19591696192848</v>
      </c>
      <c r="I312">
        <f t="shared" si="41"/>
        <v>2496781.2668632623</v>
      </c>
      <c r="J312">
        <f t="shared" si="44"/>
        <v>0</v>
      </c>
    </row>
    <row r="313" spans="1:10" x14ac:dyDescent="0.25">
      <c r="A313">
        <v>294</v>
      </c>
      <c r="B313">
        <f t="shared" si="36"/>
        <v>0.38310994187083924</v>
      </c>
      <c r="C313">
        <f t="shared" si="37"/>
        <v>4243.8809474634209</v>
      </c>
      <c r="D313">
        <f t="shared" si="38"/>
        <v>2618.0079643739473</v>
      </c>
      <c r="E313">
        <f t="shared" si="42"/>
        <v>2496781.2668632623</v>
      </c>
      <c r="F313">
        <f t="shared" si="39"/>
        <v>4105.7744782100181</v>
      </c>
      <c r="G313">
        <f t="shared" si="43"/>
        <v>4243.8809474634209</v>
      </c>
      <c r="H313">
        <f t="shared" si="40"/>
        <v>243.88094746342102</v>
      </c>
      <c r="I313">
        <f t="shared" si="41"/>
        <v>2496643.1603940092</v>
      </c>
      <c r="J313">
        <f t="shared" si="44"/>
        <v>0</v>
      </c>
    </row>
    <row r="314" spans="1:10" x14ac:dyDescent="0.25">
      <c r="A314">
        <v>295</v>
      </c>
      <c r="B314">
        <f t="shared" si="36"/>
        <v>0.38412270710759688</v>
      </c>
      <c r="C314">
        <f t="shared" si="37"/>
        <v>4244.5650740083674</v>
      </c>
      <c r="D314">
        <f t="shared" si="38"/>
        <v>2614.1312472859163</v>
      </c>
      <c r="E314">
        <f t="shared" si="42"/>
        <v>2496643.1603940092</v>
      </c>
      <c r="F314">
        <f t="shared" si="39"/>
        <v>4105.5473722058759</v>
      </c>
      <c r="G314">
        <f t="shared" si="43"/>
        <v>4244.5650740083674</v>
      </c>
      <c r="H314">
        <f t="shared" si="40"/>
        <v>244.56507400836767</v>
      </c>
      <c r="I314">
        <f t="shared" si="41"/>
        <v>2496504.1426922064</v>
      </c>
      <c r="J314">
        <f t="shared" si="44"/>
        <v>0</v>
      </c>
    </row>
    <row r="315" spans="1:10" x14ac:dyDescent="0.25">
      <c r="A315">
        <v>296</v>
      </c>
      <c r="B315">
        <f t="shared" si="36"/>
        <v>0.38513380966003774</v>
      </c>
      <c r="C315">
        <f t="shared" si="37"/>
        <v>4245.2482974632203</v>
      </c>
      <c r="D315">
        <f t="shared" si="38"/>
        <v>2610.2596477084212</v>
      </c>
      <c r="E315">
        <f t="shared" si="42"/>
        <v>2496504.1426922064</v>
      </c>
      <c r="F315">
        <f t="shared" si="39"/>
        <v>4105.3187677463438</v>
      </c>
      <c r="G315">
        <f t="shared" si="43"/>
        <v>4245.2482974632203</v>
      </c>
      <c r="H315">
        <f t="shared" si="40"/>
        <v>245.24829746321984</v>
      </c>
      <c r="I315">
        <f t="shared" si="41"/>
        <v>2496364.2131624897</v>
      </c>
      <c r="J315">
        <f t="shared" si="44"/>
        <v>0</v>
      </c>
    </row>
    <row r="316" spans="1:10" x14ac:dyDescent="0.25">
      <c r="A316">
        <v>297</v>
      </c>
      <c r="B316">
        <f t="shared" si="36"/>
        <v>0.38614325225783619</v>
      </c>
      <c r="C316">
        <f t="shared" si="37"/>
        <v>4245.9306186945778</v>
      </c>
      <c r="D316">
        <f t="shared" si="38"/>
        <v>2606.3931607307268</v>
      </c>
      <c r="E316">
        <f t="shared" si="42"/>
        <v>2496364.2131624897</v>
      </c>
      <c r="F316">
        <f t="shared" si="39"/>
        <v>4105.0886638523889</v>
      </c>
      <c r="G316">
        <f t="shared" si="43"/>
        <v>4245.9306186945778</v>
      </c>
      <c r="H316">
        <f t="shared" si="40"/>
        <v>245.93061869457765</v>
      </c>
      <c r="I316">
        <f t="shared" si="41"/>
        <v>2496223.3712076475</v>
      </c>
      <c r="J316">
        <f t="shared" si="44"/>
        <v>0</v>
      </c>
    </row>
    <row r="317" spans="1:10" x14ac:dyDescent="0.25">
      <c r="A317">
        <v>298</v>
      </c>
      <c r="B317">
        <f t="shared" si="36"/>
        <v>0.38715103762618475</v>
      </c>
      <c r="C317">
        <f t="shared" si="37"/>
        <v>4246.6120385691866</v>
      </c>
      <c r="D317">
        <f t="shared" si="38"/>
        <v>2602.5317814412783</v>
      </c>
      <c r="E317">
        <f t="shared" si="42"/>
        <v>2496223.3712076475</v>
      </c>
      <c r="F317">
        <f t="shared" si="39"/>
        <v>4104.8570595419405</v>
      </c>
      <c r="G317">
        <f t="shared" si="43"/>
        <v>4246.6120385691866</v>
      </c>
      <c r="H317">
        <f t="shared" si="40"/>
        <v>246.61203856918624</v>
      </c>
      <c r="I317">
        <f t="shared" si="41"/>
        <v>2496081.6162286205</v>
      </c>
      <c r="J317">
        <f t="shared" si="44"/>
        <v>0</v>
      </c>
    </row>
    <row r="318" spans="1:10" x14ac:dyDescent="0.25">
      <c r="A318">
        <v>299</v>
      </c>
      <c r="B318">
        <f t="shared" si="36"/>
        <v>0.38815716848580251</v>
      </c>
      <c r="C318">
        <f t="shared" si="37"/>
        <v>4247.2925579539333</v>
      </c>
      <c r="D318">
        <f t="shared" si="38"/>
        <v>2598.6755049277131</v>
      </c>
      <c r="E318">
        <f t="shared" si="42"/>
        <v>2496081.6162286205</v>
      </c>
      <c r="F318">
        <f t="shared" si="39"/>
        <v>4104.6239538298896</v>
      </c>
      <c r="G318">
        <f t="shared" si="43"/>
        <v>4247.2925579539333</v>
      </c>
      <c r="H318">
        <f t="shared" si="40"/>
        <v>247.292557953933</v>
      </c>
      <c r="I318">
        <f t="shared" si="41"/>
        <v>2495938.9476244966</v>
      </c>
      <c r="J318">
        <f t="shared" si="44"/>
        <v>0</v>
      </c>
    </row>
    <row r="319" spans="1:10" x14ac:dyDescent="0.25">
      <c r="A319">
        <v>300</v>
      </c>
      <c r="B319">
        <f t="shared" si="36"/>
        <v>0.38916164755294169</v>
      </c>
      <c r="C319">
        <f t="shared" si="37"/>
        <v>4247.9721777158429</v>
      </c>
      <c r="D319">
        <f t="shared" si="38"/>
        <v>2594.8243262768879</v>
      </c>
      <c r="E319">
        <f t="shared" si="42"/>
        <v>2495938.9476244966</v>
      </c>
      <c r="F319">
        <f t="shared" si="39"/>
        <v>4104.3893457280792</v>
      </c>
      <c r="G319">
        <f t="shared" si="43"/>
        <v>4247.9721777158429</v>
      </c>
      <c r="H319">
        <f t="shared" si="40"/>
        <v>247.97217771584326</v>
      </c>
      <c r="I319">
        <f t="shared" si="41"/>
        <v>2495795.3647925085</v>
      </c>
      <c r="J319">
        <f t="shared" si="44"/>
        <v>0</v>
      </c>
    </row>
    <row r="320" spans="1:10" x14ac:dyDescent="0.25">
      <c r="A320">
        <v>301</v>
      </c>
      <c r="B320">
        <f t="shared" si="36"/>
        <v>0.39016447753939465</v>
      </c>
      <c r="C320">
        <f t="shared" si="37"/>
        <v>4248.6508987220768</v>
      </c>
      <c r="D320">
        <f t="shared" si="38"/>
        <v>2590.9782405748979</v>
      </c>
      <c r="E320">
        <f t="shared" si="42"/>
        <v>2495795.3647925085</v>
      </c>
      <c r="F320">
        <f t="shared" si="39"/>
        <v>4104.1532342453038</v>
      </c>
      <c r="G320">
        <f t="shared" si="43"/>
        <v>4248.6508987220768</v>
      </c>
      <c r="H320">
        <f t="shared" si="40"/>
        <v>248.65089872207679</v>
      </c>
      <c r="I320">
        <f t="shared" si="41"/>
        <v>2495650.8671280318</v>
      </c>
      <c r="J320">
        <f t="shared" si="44"/>
        <v>0</v>
      </c>
    </row>
    <row r="321" spans="1:10" x14ac:dyDescent="0.25">
      <c r="A321">
        <v>302</v>
      </c>
      <c r="B321">
        <f t="shared" si="36"/>
        <v>0.3911656611525024</v>
      </c>
      <c r="C321">
        <f t="shared" si="37"/>
        <v>4249.3287218399246</v>
      </c>
      <c r="D321">
        <f t="shared" si="38"/>
        <v>2587.1372429070925</v>
      </c>
      <c r="E321">
        <f t="shared" si="42"/>
        <v>2495650.8671280318</v>
      </c>
      <c r="F321">
        <f t="shared" si="39"/>
        <v>4103.915618387301</v>
      </c>
      <c r="G321">
        <f t="shared" si="43"/>
        <v>4249.3287218399246</v>
      </c>
      <c r="H321">
        <f t="shared" si="40"/>
        <v>249.32872183992481</v>
      </c>
      <c r="I321">
        <f t="shared" si="41"/>
        <v>2495505.4540245794</v>
      </c>
      <c r="J321">
        <f t="shared" si="44"/>
        <v>0</v>
      </c>
    </row>
    <row r="322" spans="1:10" x14ac:dyDescent="0.25">
      <c r="A322">
        <v>303</v>
      </c>
      <c r="B322">
        <f t="shared" si="36"/>
        <v>0.39216520109516084</v>
      </c>
      <c r="C322">
        <f t="shared" si="37"/>
        <v>4250.0056479368059</v>
      </c>
      <c r="D322">
        <f t="shared" si="38"/>
        <v>2583.301328358099</v>
      </c>
      <c r="E322">
        <f t="shared" si="42"/>
        <v>2495505.4540245794</v>
      </c>
      <c r="F322">
        <f t="shared" si="39"/>
        <v>4103.6764971567491</v>
      </c>
      <c r="G322">
        <f t="shared" si="43"/>
        <v>4250.0056479368059</v>
      </c>
      <c r="H322">
        <f t="shared" si="40"/>
        <v>250.00564793680601</v>
      </c>
      <c r="I322">
        <f t="shared" si="41"/>
        <v>2495359.1248737993</v>
      </c>
      <c r="J322">
        <f t="shared" si="44"/>
        <v>0</v>
      </c>
    </row>
    <row r="323" spans="1:10" x14ac:dyDescent="0.25">
      <c r="A323">
        <v>304</v>
      </c>
      <c r="B323">
        <f t="shared" si="36"/>
        <v>0.39316310006582889</v>
      </c>
      <c r="C323">
        <f t="shared" si="37"/>
        <v>4250.681677880264</v>
      </c>
      <c r="D323">
        <f t="shared" si="38"/>
        <v>2579.4704920118406</v>
      </c>
      <c r="E323">
        <f t="shared" si="42"/>
        <v>2495359.1248737993</v>
      </c>
      <c r="F323">
        <f t="shared" si="39"/>
        <v>4103.4358695532565</v>
      </c>
      <c r="G323">
        <f t="shared" si="43"/>
        <v>4250.681677880264</v>
      </c>
      <c r="H323">
        <f t="shared" si="40"/>
        <v>250.68167788026352</v>
      </c>
      <c r="I323">
        <f t="shared" si="41"/>
        <v>2495211.8790654722</v>
      </c>
      <c r="J323">
        <f t="shared" si="44"/>
        <v>0</v>
      </c>
    </row>
    <row r="324" spans="1:10" x14ac:dyDescent="0.25">
      <c r="A324">
        <v>305</v>
      </c>
      <c r="B324">
        <f t="shared" si="36"/>
        <v>0.39415936075853464</v>
      </c>
      <c r="C324">
        <f t="shared" si="37"/>
        <v>4251.3568125379606</v>
      </c>
      <c r="D324">
        <f t="shared" si="38"/>
        <v>2575.6447289515568</v>
      </c>
      <c r="E324">
        <f t="shared" si="42"/>
        <v>2495211.8790654722</v>
      </c>
      <c r="F324">
        <f t="shared" si="39"/>
        <v>4103.1937345733613</v>
      </c>
      <c r="G324">
        <f t="shared" si="43"/>
        <v>4251.3568125379606</v>
      </c>
      <c r="H324">
        <f t="shared" si="40"/>
        <v>251.35681253796059</v>
      </c>
      <c r="I324">
        <f t="shared" si="41"/>
        <v>2495063.7159875073</v>
      </c>
      <c r="J324">
        <f t="shared" si="44"/>
        <v>0</v>
      </c>
    </row>
    <row r="325" spans="1:10" x14ac:dyDescent="0.25">
      <c r="A325">
        <v>306</v>
      </c>
      <c r="B325">
        <f t="shared" si="36"/>
        <v>0.39515398586288397</v>
      </c>
      <c r="C325">
        <f t="shared" si="37"/>
        <v>4252.0310527776783</v>
      </c>
      <c r="D325">
        <f t="shared" si="38"/>
        <v>2571.8240342598242</v>
      </c>
      <c r="E325">
        <f t="shared" si="42"/>
        <v>2495063.7159875073</v>
      </c>
      <c r="F325">
        <f t="shared" si="39"/>
        <v>4102.9500912105268</v>
      </c>
      <c r="G325">
        <f t="shared" si="43"/>
        <v>4252.0310527776783</v>
      </c>
      <c r="H325">
        <f t="shared" si="40"/>
        <v>252.03105277767816</v>
      </c>
      <c r="I325">
        <f t="shared" si="41"/>
        <v>2494914.6350259404</v>
      </c>
      <c r="J325">
        <f t="shared" si="44"/>
        <v>0</v>
      </c>
    </row>
    <row r="326" spans="1:10" x14ac:dyDescent="0.25">
      <c r="A326">
        <v>307</v>
      </c>
      <c r="B326">
        <f t="shared" si="36"/>
        <v>0.39614697806406662</v>
      </c>
      <c r="C326">
        <f t="shared" si="37"/>
        <v>4252.7043994673104</v>
      </c>
      <c r="D326">
        <f t="shared" si="38"/>
        <v>2568.008403018574</v>
      </c>
      <c r="E326">
        <f t="shared" si="42"/>
        <v>2494914.6350259404</v>
      </c>
      <c r="F326">
        <f t="shared" si="39"/>
        <v>4102.7049384551328</v>
      </c>
      <c r="G326">
        <f t="shared" si="43"/>
        <v>4252.7043994673104</v>
      </c>
      <c r="H326">
        <f t="shared" si="40"/>
        <v>252.70439946731045</v>
      </c>
      <c r="I326">
        <f t="shared" si="41"/>
        <v>2494764.6355649279</v>
      </c>
      <c r="J326">
        <f t="shared" si="44"/>
        <v>0</v>
      </c>
    </row>
    <row r="327" spans="1:10" x14ac:dyDescent="0.25">
      <c r="A327">
        <v>308</v>
      </c>
      <c r="B327">
        <f t="shared" si="36"/>
        <v>0.39713834004286475</v>
      </c>
      <c r="C327">
        <f t="shared" si="37"/>
        <v>4253.3768534748624</v>
      </c>
      <c r="D327">
        <f t="shared" si="38"/>
        <v>2564.1978303091123</v>
      </c>
      <c r="E327">
        <f t="shared" si="42"/>
        <v>2494764.6355649279</v>
      </c>
      <c r="F327">
        <f t="shared" si="39"/>
        <v>4102.4582752944689</v>
      </c>
      <c r="G327">
        <f t="shared" si="43"/>
        <v>4253.3768534748624</v>
      </c>
      <c r="H327">
        <f t="shared" si="40"/>
        <v>253.37685347486249</v>
      </c>
      <c r="I327">
        <f t="shared" si="41"/>
        <v>2494613.7169867475</v>
      </c>
      <c r="J327">
        <f t="shared" si="44"/>
        <v>0</v>
      </c>
    </row>
    <row r="328" spans="1:10" x14ac:dyDescent="0.25">
      <c r="A328">
        <v>309</v>
      </c>
      <c r="B328">
        <f t="shared" si="36"/>
        <v>0.39812807447565846</v>
      </c>
      <c r="C328">
        <f t="shared" si="37"/>
        <v>4254.0484156684452</v>
      </c>
      <c r="D328">
        <f t="shared" si="38"/>
        <v>2560.3923112121415</v>
      </c>
      <c r="E328">
        <f t="shared" si="42"/>
        <v>2494613.7169867475</v>
      </c>
      <c r="F328">
        <f t="shared" si="39"/>
        <v>4102.2101007127367</v>
      </c>
      <c r="G328">
        <f t="shared" si="43"/>
        <v>4254.0484156684452</v>
      </c>
      <c r="H328">
        <f t="shared" si="40"/>
        <v>254.04841566844553</v>
      </c>
      <c r="I328">
        <f t="shared" si="41"/>
        <v>2494461.8786717919</v>
      </c>
      <c r="J328">
        <f t="shared" si="44"/>
        <v>0</v>
      </c>
    </row>
    <row r="329" spans="1:10" x14ac:dyDescent="0.25">
      <c r="A329">
        <v>310</v>
      </c>
      <c r="B329">
        <f t="shared" si="36"/>
        <v>0.39911618403443472</v>
      </c>
      <c r="C329">
        <f t="shared" si="37"/>
        <v>4254.7190869162741</v>
      </c>
      <c r="D329">
        <f t="shared" si="38"/>
        <v>2556.5918408077764</v>
      </c>
      <c r="E329">
        <f t="shared" si="42"/>
        <v>2494461.8786717919</v>
      </c>
      <c r="F329">
        <f t="shared" si="39"/>
        <v>4101.9604136910366</v>
      </c>
      <c r="G329">
        <f t="shared" si="43"/>
        <v>4254.7190869162741</v>
      </c>
      <c r="H329">
        <f t="shared" si="40"/>
        <v>254.71908691627468</v>
      </c>
      <c r="I329">
        <f t="shared" si="41"/>
        <v>2494309.1199985668</v>
      </c>
      <c r="J329">
        <f t="shared" si="44"/>
        <v>0</v>
      </c>
    </row>
    <row r="330" spans="1:10" x14ac:dyDescent="0.25">
      <c r="A330">
        <v>311</v>
      </c>
      <c r="B330">
        <f t="shared" si="36"/>
        <v>0.40010267138679334</v>
      </c>
      <c r="C330">
        <f t="shared" si="37"/>
        <v>4255.3888680866648</v>
      </c>
      <c r="D330">
        <f t="shared" si="38"/>
        <v>2552.7964141755674</v>
      </c>
      <c r="E330">
        <f t="shared" si="42"/>
        <v>2494309.1199985668</v>
      </c>
      <c r="F330">
        <f t="shared" si="39"/>
        <v>4101.7092132073676</v>
      </c>
      <c r="G330">
        <f t="shared" si="43"/>
        <v>4255.3888680866648</v>
      </c>
      <c r="H330">
        <f t="shared" si="40"/>
        <v>255.38886808666462</v>
      </c>
      <c r="I330">
        <f t="shared" si="41"/>
        <v>2494155.4403436878</v>
      </c>
      <c r="J330">
        <f t="shared" si="44"/>
        <v>0</v>
      </c>
    </row>
    <row r="331" spans="1:10" x14ac:dyDescent="0.25">
      <c r="A331">
        <v>312</v>
      </c>
      <c r="B331">
        <f t="shared" si="36"/>
        <v>0.40108753919595475</v>
      </c>
      <c r="C331">
        <f t="shared" si="37"/>
        <v>4256.0577600480265</v>
      </c>
      <c r="D331">
        <f t="shared" si="38"/>
        <v>2549.0060263945165</v>
      </c>
      <c r="E331">
        <f t="shared" si="42"/>
        <v>2494155.4403436878</v>
      </c>
      <c r="F331">
        <f t="shared" si="39"/>
        <v>4101.4564982366182</v>
      </c>
      <c r="G331">
        <f t="shared" si="43"/>
        <v>4256.0577600480265</v>
      </c>
      <c r="H331">
        <f t="shared" si="40"/>
        <v>256.05776004802652</v>
      </c>
      <c r="I331">
        <f t="shared" si="41"/>
        <v>2494000.839081876</v>
      </c>
      <c r="J331">
        <f t="shared" si="44"/>
        <v>0</v>
      </c>
    </row>
    <row r="332" spans="1:10" x14ac:dyDescent="0.25">
      <c r="A332">
        <v>313</v>
      </c>
      <c r="B332">
        <f t="shared" si="36"/>
        <v>0.40207079012076752</v>
      </c>
      <c r="C332">
        <f t="shared" si="37"/>
        <v>4256.7257636688655</v>
      </c>
      <c r="D332">
        <f t="shared" si="38"/>
        <v>2545.2206725430974</v>
      </c>
      <c r="E332">
        <f t="shared" si="42"/>
        <v>2494000.839081876</v>
      </c>
      <c r="F332">
        <f t="shared" si="39"/>
        <v>4101.2022677505638</v>
      </c>
      <c r="G332">
        <f t="shared" si="43"/>
        <v>4256.7257636688655</v>
      </c>
      <c r="H332">
        <f t="shared" si="40"/>
        <v>256.72576366886523</v>
      </c>
      <c r="I332">
        <f t="shared" si="41"/>
        <v>2493845.3155859578</v>
      </c>
      <c r="J332">
        <f t="shared" si="44"/>
        <v>0</v>
      </c>
    </row>
    <row r="333" spans="1:10" x14ac:dyDescent="0.25">
      <c r="A333">
        <v>314</v>
      </c>
      <c r="B333">
        <f t="shared" si="36"/>
        <v>0.40305242681571463</v>
      </c>
      <c r="C333">
        <f t="shared" si="37"/>
        <v>4257.3928798177749</v>
      </c>
      <c r="D333">
        <f t="shared" si="38"/>
        <v>2541.4403476992766</v>
      </c>
      <c r="E333">
        <f t="shared" si="42"/>
        <v>2493845.3155859578</v>
      </c>
      <c r="F333">
        <f t="shared" si="39"/>
        <v>4100.9465207178628</v>
      </c>
      <c r="G333">
        <f t="shared" si="43"/>
        <v>4257.3928798177749</v>
      </c>
      <c r="H333">
        <f t="shared" si="40"/>
        <v>257.39287981777477</v>
      </c>
      <c r="I333">
        <f t="shared" si="41"/>
        <v>2493688.869226858</v>
      </c>
      <c r="J333">
        <f t="shared" si="44"/>
        <v>0</v>
      </c>
    </row>
    <row r="334" spans="1:10" x14ac:dyDescent="0.25">
      <c r="A334">
        <v>315</v>
      </c>
      <c r="B334">
        <f t="shared" si="36"/>
        <v>0.40403245193092119</v>
      </c>
      <c r="C334">
        <f t="shared" si="37"/>
        <v>4258.0591093634357</v>
      </c>
      <c r="D334">
        <f t="shared" si="38"/>
        <v>2537.6650469405322</v>
      </c>
      <c r="E334">
        <f t="shared" si="42"/>
        <v>2493688.869226858</v>
      </c>
      <c r="F334">
        <f t="shared" si="39"/>
        <v>4100.6892561040477</v>
      </c>
      <c r="G334">
        <f t="shared" si="43"/>
        <v>4258.0591093634357</v>
      </c>
      <c r="H334">
        <f t="shared" si="40"/>
        <v>258.05910936343548</v>
      </c>
      <c r="I334">
        <f t="shared" si="41"/>
        <v>2493531.499373599</v>
      </c>
      <c r="J334">
        <f t="shared" si="44"/>
        <v>0</v>
      </c>
    </row>
    <row r="335" spans="1:10" x14ac:dyDescent="0.25">
      <c r="A335">
        <v>316</v>
      </c>
      <c r="B335">
        <f t="shared" si="36"/>
        <v>0.4050108681121618</v>
      </c>
      <c r="C335">
        <f t="shared" si="37"/>
        <v>4258.724453174611</v>
      </c>
      <c r="D335">
        <f t="shared" si="38"/>
        <v>2533.8947653438699</v>
      </c>
      <c r="E335">
        <f t="shared" si="42"/>
        <v>2493531.499373599</v>
      </c>
      <c r="F335">
        <f t="shared" si="39"/>
        <v>4100.4304728715215</v>
      </c>
      <c r="G335">
        <f t="shared" si="43"/>
        <v>4258.724453174611</v>
      </c>
      <c r="H335">
        <f t="shared" si="40"/>
        <v>258.72445317461109</v>
      </c>
      <c r="I335">
        <f t="shared" si="41"/>
        <v>2493373.2053932957</v>
      </c>
      <c r="J335">
        <f t="shared" si="44"/>
        <v>0</v>
      </c>
    </row>
    <row r="336" spans="1:10" x14ac:dyDescent="0.25">
      <c r="A336">
        <v>317</v>
      </c>
      <c r="B336">
        <f t="shared" si="36"/>
        <v>0.40598767800086721</v>
      </c>
      <c r="C336">
        <f t="shared" si="37"/>
        <v>4259.3889121201446</v>
      </c>
      <c r="D336">
        <f t="shared" si="38"/>
        <v>2530.1294979858476</v>
      </c>
      <c r="E336">
        <f t="shared" si="42"/>
        <v>2493373.2053932957</v>
      </c>
      <c r="F336">
        <f t="shared" si="39"/>
        <v>4100.1701699795503</v>
      </c>
      <c r="G336">
        <f t="shared" si="43"/>
        <v>4259.3889121201446</v>
      </c>
      <c r="H336">
        <f t="shared" si="40"/>
        <v>259.3889121201446</v>
      </c>
      <c r="I336">
        <f t="shared" si="41"/>
        <v>2493213.9866511547</v>
      </c>
      <c r="J336">
        <f t="shared" si="44"/>
        <v>0</v>
      </c>
    </row>
    <row r="337" spans="1:10" x14ac:dyDescent="0.25">
      <c r="A337">
        <v>318</v>
      </c>
      <c r="B337">
        <f t="shared" si="36"/>
        <v>0.40696288423413152</v>
      </c>
      <c r="C337">
        <f t="shared" si="37"/>
        <v>4260.0524870689551</v>
      </c>
      <c r="D337">
        <f t="shared" si="38"/>
        <v>2526.3692399425877</v>
      </c>
      <c r="E337">
        <f t="shared" si="42"/>
        <v>2493213.9866511547</v>
      </c>
      <c r="F337">
        <f t="shared" si="39"/>
        <v>4099.9083463842635</v>
      </c>
      <c r="G337">
        <f t="shared" si="43"/>
        <v>4260.0524870689551</v>
      </c>
      <c r="H337">
        <f t="shared" si="40"/>
        <v>260.05248706895509</v>
      </c>
      <c r="I337">
        <f t="shared" si="41"/>
        <v>2493053.8425104702</v>
      </c>
      <c r="J337">
        <f t="shared" si="44"/>
        <v>0</v>
      </c>
    </row>
    <row r="338" spans="1:10" x14ac:dyDescent="0.25">
      <c r="A338">
        <v>319</v>
      </c>
      <c r="B338">
        <f t="shared" si="36"/>
        <v>0.40793648944471972</v>
      </c>
      <c r="C338">
        <f t="shared" si="37"/>
        <v>4260.7151788900346</v>
      </c>
      <c r="D338">
        <f t="shared" si="38"/>
        <v>2522.6139862898031</v>
      </c>
      <c r="E338">
        <f t="shared" si="42"/>
        <v>2493053.8425104702</v>
      </c>
      <c r="F338">
        <f t="shared" si="39"/>
        <v>4099.6450010386443</v>
      </c>
      <c r="G338">
        <f t="shared" si="43"/>
        <v>4260.7151788900346</v>
      </c>
      <c r="H338">
        <f t="shared" si="40"/>
        <v>260.71517889003474</v>
      </c>
      <c r="I338">
        <f t="shared" si="41"/>
        <v>2492892.7723326185</v>
      </c>
      <c r="J338">
        <f t="shared" si="44"/>
        <v>0</v>
      </c>
    </row>
    <row r="339" spans="1:10" x14ac:dyDescent="0.25">
      <c r="A339">
        <v>320</v>
      </c>
      <c r="B339">
        <f t="shared" si="36"/>
        <v>0.40890849626107473</v>
      </c>
      <c r="C339">
        <f t="shared" si="37"/>
        <v>4261.3769884524454</v>
      </c>
      <c r="D339">
        <f t="shared" si="38"/>
        <v>2518.8637321028091</v>
      </c>
      <c r="E339">
        <f t="shared" si="42"/>
        <v>2492892.7723326185</v>
      </c>
      <c r="F339">
        <f t="shared" si="39"/>
        <v>4099.3801328925229</v>
      </c>
      <c r="G339">
        <f t="shared" si="43"/>
        <v>4261.3769884524454</v>
      </c>
      <c r="H339">
        <f t="shared" si="40"/>
        <v>261.37698845244546</v>
      </c>
      <c r="I339">
        <f t="shared" si="41"/>
        <v>2492730.7754770587</v>
      </c>
      <c r="J339">
        <f t="shared" si="44"/>
        <v>0</v>
      </c>
    </row>
    <row r="340" spans="1:10" x14ac:dyDescent="0.25">
      <c r="A340">
        <v>321</v>
      </c>
      <c r="B340">
        <f t="shared" ref="B340:B403" si="45">MAX(0,MIN(1,1-(1+$B$3)^-A340))</f>
        <v>0.40987890730732335</v>
      </c>
      <c r="C340">
        <f t="shared" ref="C340:C403" si="46">IF(1-$B$6*B340&gt;0,$B$5/(1-$B$6*B340),$B$5)</f>
        <v>4262.0379166253142</v>
      </c>
      <c r="D340">
        <f t="shared" ref="D340:D403" si="47">IF(A340&lt;=$B$4,C340/(1+$B$3)^A340,0)</f>
        <v>2515.1184724565492</v>
      </c>
      <c r="E340">
        <f t="shared" si="42"/>
        <v>2492730.7754770587</v>
      </c>
      <c r="F340">
        <f t="shared" ref="F340:F403" si="48">E340*$B$3</f>
        <v>4099.113740892577</v>
      </c>
      <c r="G340">
        <f t="shared" si="43"/>
        <v>4262.0379166253142</v>
      </c>
      <c r="H340">
        <f t="shared" ref="H340:H403" si="49">G340*$B$6*B340</f>
        <v>262.03791662531466</v>
      </c>
      <c r="I340">
        <f t="shared" ref="I340:I403" si="50">MAX(0,E340+F340-G340)</f>
        <v>2492567.851301326</v>
      </c>
      <c r="J340">
        <f t="shared" si="44"/>
        <v>0</v>
      </c>
    </row>
    <row r="341" spans="1:10" x14ac:dyDescent="0.25">
      <c r="A341">
        <v>322</v>
      </c>
      <c r="B341">
        <f t="shared" si="45"/>
        <v>0.41084772520328539</v>
      </c>
      <c r="C341">
        <f t="shared" si="46"/>
        <v>4262.6979642778333</v>
      </c>
      <c r="D341">
        <f t="shared" si="47"/>
        <v>2511.3782024256102</v>
      </c>
      <c r="E341">
        <f t="shared" ref="E341:E404" si="51">I340</f>
        <v>2492567.851301326</v>
      </c>
      <c r="F341">
        <f t="shared" si="48"/>
        <v>4098.8458239823194</v>
      </c>
      <c r="G341">
        <f t="shared" ref="G341:G404" si="52">IF(OR(J340=1,E341+F341&lt;=0),0,MIN(C341,E341+F341))</f>
        <v>4262.6979642778333</v>
      </c>
      <c r="H341">
        <f t="shared" si="49"/>
        <v>262.69796427783348</v>
      </c>
      <c r="I341">
        <f t="shared" si="50"/>
        <v>2492403.9991610302</v>
      </c>
      <c r="J341">
        <f t="shared" ref="J341:J404" si="53">IF(OR(J340=1,E341+F341&lt;=0,C341&gt;=E341+F341),1,0)</f>
        <v>0</v>
      </c>
    </row>
    <row r="342" spans="1:10" x14ac:dyDescent="0.25">
      <c r="A342">
        <v>323</v>
      </c>
      <c r="B342">
        <f t="shared" si="45"/>
        <v>0.41181495256447886</v>
      </c>
      <c r="C342">
        <f t="shared" si="46"/>
        <v>4263.3571322792523</v>
      </c>
      <c r="D342">
        <f t="shared" si="47"/>
        <v>2507.6429170842393</v>
      </c>
      <c r="E342">
        <f t="shared" si="51"/>
        <v>2492403.9991610302</v>
      </c>
      <c r="F342">
        <f t="shared" si="48"/>
        <v>4098.5763811020979</v>
      </c>
      <c r="G342">
        <f t="shared" si="52"/>
        <v>4263.3571322792523</v>
      </c>
      <c r="H342">
        <f t="shared" si="49"/>
        <v>263.35713227925191</v>
      </c>
      <c r="I342">
        <f t="shared" si="50"/>
        <v>2492239.2184098531</v>
      </c>
      <c r="J342">
        <f t="shared" si="53"/>
        <v>0</v>
      </c>
    </row>
    <row r="343" spans="1:10" x14ac:dyDescent="0.25">
      <c r="A343">
        <v>324</v>
      </c>
      <c r="B343">
        <f t="shared" si="45"/>
        <v>0.41278059200212824</v>
      </c>
      <c r="C343">
        <f t="shared" si="46"/>
        <v>4264.0154214988761</v>
      </c>
      <c r="D343">
        <f t="shared" si="47"/>
        <v>2503.9126115063659</v>
      </c>
      <c r="E343">
        <f t="shared" si="51"/>
        <v>2492239.2184098531</v>
      </c>
      <c r="F343">
        <f t="shared" si="48"/>
        <v>4098.3054111890897</v>
      </c>
      <c r="G343">
        <f t="shared" si="52"/>
        <v>4264.0154214988761</v>
      </c>
      <c r="H343">
        <f t="shared" si="49"/>
        <v>264.01542149887655</v>
      </c>
      <c r="I343">
        <f t="shared" si="50"/>
        <v>2492073.5083995429</v>
      </c>
      <c r="J343">
        <f t="shared" si="53"/>
        <v>0</v>
      </c>
    </row>
    <row r="344" spans="1:10" x14ac:dyDescent="0.25">
      <c r="A344">
        <v>325</v>
      </c>
      <c r="B344">
        <f t="shared" si="45"/>
        <v>0.41374464612317075</v>
      </c>
      <c r="C344">
        <f t="shared" si="46"/>
        <v>4264.6728328060672</v>
      </c>
      <c r="D344">
        <f t="shared" si="47"/>
        <v>2500.1872807656205</v>
      </c>
      <c r="E344">
        <f t="shared" si="51"/>
        <v>2492073.5083995429</v>
      </c>
      <c r="F344">
        <f t="shared" si="48"/>
        <v>4098.0329131772914</v>
      </c>
      <c r="G344">
        <f t="shared" si="52"/>
        <v>4264.6728328060672</v>
      </c>
      <c r="H344">
        <f t="shared" si="49"/>
        <v>264.67283280606699</v>
      </c>
      <c r="I344">
        <f t="shared" si="50"/>
        <v>2491906.868479914</v>
      </c>
      <c r="J344">
        <f t="shared" si="53"/>
        <v>0</v>
      </c>
    </row>
    <row r="345" spans="1:10" x14ac:dyDescent="0.25">
      <c r="A345">
        <v>326</v>
      </c>
      <c r="B345">
        <f t="shared" si="45"/>
        <v>0.41470711753026424</v>
      </c>
      <c r="C345">
        <f t="shared" si="46"/>
        <v>4265.3293670702324</v>
      </c>
      <c r="D345">
        <f t="shared" si="47"/>
        <v>2496.4669199353502</v>
      </c>
      <c r="E345">
        <f t="shared" si="51"/>
        <v>2491906.868479914</v>
      </c>
      <c r="F345">
        <f t="shared" si="48"/>
        <v>4097.7588859975203</v>
      </c>
      <c r="G345">
        <f t="shared" si="52"/>
        <v>4265.3293670702324</v>
      </c>
      <c r="H345">
        <f t="shared" si="49"/>
        <v>265.32936707023237</v>
      </c>
      <c r="I345">
        <f t="shared" si="50"/>
        <v>2491739.2979988409</v>
      </c>
      <c r="J345">
        <f t="shared" si="53"/>
        <v>0</v>
      </c>
    </row>
    <row r="346" spans="1:10" x14ac:dyDescent="0.25">
      <c r="A346">
        <v>327</v>
      </c>
      <c r="B346">
        <f t="shared" si="45"/>
        <v>0.415668008821793</v>
      </c>
      <c r="C346">
        <f t="shared" si="46"/>
        <v>4265.9850251608286</v>
      </c>
      <c r="D346">
        <f t="shared" si="47"/>
        <v>2492.7515240886405</v>
      </c>
      <c r="E346">
        <f t="shared" si="51"/>
        <v>2491739.2979988409</v>
      </c>
      <c r="F346">
        <f t="shared" si="48"/>
        <v>4097.4833285774039</v>
      </c>
      <c r="G346">
        <f t="shared" si="52"/>
        <v>4265.9850251608286</v>
      </c>
      <c r="H346">
        <f t="shared" si="49"/>
        <v>265.98502516082817</v>
      </c>
      <c r="I346">
        <f t="shared" si="50"/>
        <v>2491570.7963022576</v>
      </c>
      <c r="J346">
        <f t="shared" si="53"/>
        <v>0</v>
      </c>
    </row>
    <row r="347" spans="1:10" x14ac:dyDescent="0.25">
      <c r="A347">
        <v>328</v>
      </c>
      <c r="B347">
        <f t="shared" si="45"/>
        <v>0.41662732259187607</v>
      </c>
      <c r="C347">
        <f t="shared" si="46"/>
        <v>4266.6398079473529</v>
      </c>
      <c r="D347">
        <f t="shared" si="47"/>
        <v>2489.041088298331</v>
      </c>
      <c r="E347">
        <f t="shared" si="51"/>
        <v>2491570.7963022576</v>
      </c>
      <c r="F347">
        <f t="shared" si="48"/>
        <v>4097.2062398413791</v>
      </c>
      <c r="G347">
        <f t="shared" si="52"/>
        <v>4266.6398079473529</v>
      </c>
      <c r="H347">
        <f t="shared" si="49"/>
        <v>266.63980794735329</v>
      </c>
      <c r="I347">
        <f t="shared" si="50"/>
        <v>2491401.3627341515</v>
      </c>
      <c r="J347">
        <f t="shared" si="53"/>
        <v>0</v>
      </c>
    </row>
    <row r="348" spans="1:10" x14ac:dyDescent="0.25">
      <c r="A348">
        <v>329</v>
      </c>
      <c r="B348">
        <f t="shared" si="45"/>
        <v>0.41758506143037333</v>
      </c>
      <c r="C348">
        <f t="shared" si="46"/>
        <v>4267.2937162993458</v>
      </c>
      <c r="D348">
        <f t="shared" si="47"/>
        <v>2485.3356076370374</v>
      </c>
      <c r="E348">
        <f t="shared" si="51"/>
        <v>2491401.3627341515</v>
      </c>
      <c r="F348">
        <f t="shared" si="48"/>
        <v>4096.9276187106798</v>
      </c>
      <c r="G348">
        <f t="shared" si="52"/>
        <v>4267.2937162993458</v>
      </c>
      <c r="H348">
        <f t="shared" si="49"/>
        <v>267.29371629934627</v>
      </c>
      <c r="I348">
        <f t="shared" si="50"/>
        <v>2491230.996636563</v>
      </c>
      <c r="J348">
        <f t="shared" si="53"/>
        <v>0</v>
      </c>
    </row>
    <row r="349" spans="1:10" x14ac:dyDescent="0.25">
      <c r="A349">
        <v>330</v>
      </c>
      <c r="B349">
        <f t="shared" si="45"/>
        <v>0.41854122792289306</v>
      </c>
      <c r="C349">
        <f t="shared" si="46"/>
        <v>4267.9467510863824</v>
      </c>
      <c r="D349">
        <f t="shared" si="47"/>
        <v>2481.6350771771663</v>
      </c>
      <c r="E349">
        <f t="shared" si="51"/>
        <v>2491230.996636563</v>
      </c>
      <c r="F349">
        <f t="shared" si="48"/>
        <v>4096.6474641033401</v>
      </c>
      <c r="G349">
        <f t="shared" si="52"/>
        <v>4267.9467510863824</v>
      </c>
      <c r="H349">
        <f t="shared" si="49"/>
        <v>267.94675108638251</v>
      </c>
      <c r="I349">
        <f t="shared" si="50"/>
        <v>2491059.69734958</v>
      </c>
      <c r="J349">
        <f t="shared" si="53"/>
        <v>0</v>
      </c>
    </row>
    <row r="350" spans="1:10" x14ac:dyDescent="0.25">
      <c r="A350">
        <v>331</v>
      </c>
      <c r="B350">
        <f t="shared" si="45"/>
        <v>0.41949582465079838</v>
      </c>
      <c r="C350">
        <f t="shared" si="46"/>
        <v>4268.5989131780707</v>
      </c>
      <c r="D350">
        <f t="shared" si="47"/>
        <v>2477.9394919909341</v>
      </c>
      <c r="E350">
        <f t="shared" si="51"/>
        <v>2491059.69734958</v>
      </c>
      <c r="F350">
        <f t="shared" si="48"/>
        <v>4096.3657749341828</v>
      </c>
      <c r="G350">
        <f t="shared" si="52"/>
        <v>4268.5989131780707</v>
      </c>
      <c r="H350">
        <f t="shared" si="49"/>
        <v>268.59891317807046</v>
      </c>
      <c r="I350">
        <f t="shared" si="50"/>
        <v>2490887.4642113363</v>
      </c>
      <c r="J350">
        <f t="shared" si="53"/>
        <v>0</v>
      </c>
    </row>
    <row r="351" spans="1:10" x14ac:dyDescent="0.25">
      <c r="A351">
        <v>332</v>
      </c>
      <c r="B351">
        <f t="shared" si="45"/>
        <v>0.4204488541912148</v>
      </c>
      <c r="C351">
        <f t="shared" si="46"/>
        <v>4269.2502034440495</v>
      </c>
      <c r="D351">
        <f t="shared" si="47"/>
        <v>2474.248847150388</v>
      </c>
      <c r="E351">
        <f t="shared" si="51"/>
        <v>2490887.4642113363</v>
      </c>
      <c r="F351">
        <f t="shared" si="48"/>
        <v>4096.0825501148174</v>
      </c>
      <c r="G351">
        <f t="shared" si="52"/>
        <v>4269.2502034440495</v>
      </c>
      <c r="H351">
        <f t="shared" si="49"/>
        <v>269.25020344404919</v>
      </c>
      <c r="I351">
        <f t="shared" si="50"/>
        <v>2490714.2965580071</v>
      </c>
      <c r="J351">
        <f t="shared" si="53"/>
        <v>0</v>
      </c>
    </row>
    <row r="352" spans="1:10" x14ac:dyDescent="0.25">
      <c r="A352">
        <v>333</v>
      </c>
      <c r="B352">
        <f t="shared" si="45"/>
        <v>0.42140031911703679</v>
      </c>
      <c r="C352">
        <f t="shared" si="46"/>
        <v>4269.900622753984</v>
      </c>
      <c r="D352">
        <f t="shared" si="47"/>
        <v>2470.5631377274208</v>
      </c>
      <c r="E352">
        <f t="shared" si="51"/>
        <v>2490714.2965580071</v>
      </c>
      <c r="F352">
        <f t="shared" si="48"/>
        <v>4095.7977885536316</v>
      </c>
      <c r="G352">
        <f t="shared" si="52"/>
        <v>4269.900622753984</v>
      </c>
      <c r="H352">
        <f t="shared" si="49"/>
        <v>269.90062275398446</v>
      </c>
      <c r="I352">
        <f t="shared" si="50"/>
        <v>2490540.1937238066</v>
      </c>
      <c r="J352">
        <f t="shared" si="53"/>
        <v>0</v>
      </c>
    </row>
    <row r="353" spans="1:10" x14ac:dyDescent="0.25">
      <c r="A353">
        <v>334</v>
      </c>
      <c r="B353">
        <f t="shared" si="45"/>
        <v>0.42235022199693484</v>
      </c>
      <c r="C353">
        <f t="shared" si="46"/>
        <v>4270.5501719775666</v>
      </c>
      <c r="D353">
        <f t="shared" si="47"/>
        <v>2466.8823587937932</v>
      </c>
      <c r="E353">
        <f t="shared" si="51"/>
        <v>2490540.1937238066</v>
      </c>
      <c r="F353">
        <f t="shared" si="48"/>
        <v>4095.5114891557901</v>
      </c>
      <c r="G353">
        <f t="shared" si="52"/>
        <v>4270.5501719775666</v>
      </c>
      <c r="H353">
        <f t="shared" si="49"/>
        <v>270.55017197756604</v>
      </c>
      <c r="I353">
        <f t="shared" si="50"/>
        <v>2490365.155040985</v>
      </c>
      <c r="J353">
        <f t="shared" si="53"/>
        <v>0</v>
      </c>
    </row>
    <row r="354" spans="1:10" x14ac:dyDescent="0.25">
      <c r="A354">
        <v>335</v>
      </c>
      <c r="B354">
        <f t="shared" si="45"/>
        <v>0.42329856539536193</v>
      </c>
      <c r="C354">
        <f t="shared" si="46"/>
        <v>4271.1988519845036</v>
      </c>
      <c r="D354">
        <f t="shared" si="47"/>
        <v>2463.2065054211462</v>
      </c>
      <c r="E354">
        <f t="shared" si="51"/>
        <v>2490365.155040985</v>
      </c>
      <c r="F354">
        <f t="shared" si="48"/>
        <v>4095.2236508232272</v>
      </c>
      <c r="G354">
        <f t="shared" si="52"/>
        <v>4271.1988519845036</v>
      </c>
      <c r="H354">
        <f t="shared" si="49"/>
        <v>271.19885198450356</v>
      </c>
      <c r="I354">
        <f t="shared" si="50"/>
        <v>2490189.1798398239</v>
      </c>
      <c r="J354">
        <f t="shared" si="53"/>
        <v>0</v>
      </c>
    </row>
    <row r="355" spans="1:10" x14ac:dyDescent="0.25">
      <c r="A355">
        <v>336</v>
      </c>
      <c r="B355">
        <f t="shared" si="45"/>
        <v>0.42424535187256207</v>
      </c>
      <c r="C355">
        <f t="shared" si="46"/>
        <v>4271.8466636445255</v>
      </c>
      <c r="D355">
        <f t="shared" si="47"/>
        <v>2459.5355726810235</v>
      </c>
      <c r="E355">
        <f t="shared" si="51"/>
        <v>2490189.1798398239</v>
      </c>
      <c r="F355">
        <f t="shared" si="48"/>
        <v>4094.9342724546395</v>
      </c>
      <c r="G355">
        <f t="shared" si="52"/>
        <v>4271.8466636445255</v>
      </c>
      <c r="H355">
        <f t="shared" si="49"/>
        <v>271.84666364452528</v>
      </c>
      <c r="I355">
        <f t="shared" si="50"/>
        <v>2490012.2674486339</v>
      </c>
      <c r="J355">
        <f t="shared" si="53"/>
        <v>0</v>
      </c>
    </row>
    <row r="356" spans="1:10" x14ac:dyDescent="0.25">
      <c r="A356">
        <v>337</v>
      </c>
      <c r="B356">
        <f t="shared" si="45"/>
        <v>0.42519058398457477</v>
      </c>
      <c r="C356">
        <f t="shared" si="46"/>
        <v>4272.4936078273722</v>
      </c>
      <c r="D356">
        <f t="shared" si="47"/>
        <v>2455.8695556448893</v>
      </c>
      <c r="E356">
        <f t="shared" si="51"/>
        <v>2490012.2674486339</v>
      </c>
      <c r="F356">
        <f t="shared" si="48"/>
        <v>4094.643352945483</v>
      </c>
      <c r="G356">
        <f t="shared" si="52"/>
        <v>4272.4936078273722</v>
      </c>
      <c r="H356">
        <f t="shared" si="49"/>
        <v>272.4936078273725</v>
      </c>
      <c r="I356">
        <f t="shared" si="50"/>
        <v>2489834.4171937518</v>
      </c>
      <c r="J356">
        <f t="shared" si="53"/>
        <v>0</v>
      </c>
    </row>
    <row r="357" spans="1:10" x14ac:dyDescent="0.25">
      <c r="A357">
        <v>338</v>
      </c>
      <c r="B357">
        <f t="shared" si="45"/>
        <v>0.42613426428324397</v>
      </c>
      <c r="C357">
        <f t="shared" si="46"/>
        <v>4273.139685402798</v>
      </c>
      <c r="D357">
        <f t="shared" si="47"/>
        <v>2452.2084493841444</v>
      </c>
      <c r="E357">
        <f t="shared" si="51"/>
        <v>2489834.4171937518</v>
      </c>
      <c r="F357">
        <f t="shared" si="48"/>
        <v>4094.3508911879676</v>
      </c>
      <c r="G357">
        <f t="shared" si="52"/>
        <v>4273.139685402798</v>
      </c>
      <c r="H357">
        <f t="shared" si="49"/>
        <v>273.13968540279808</v>
      </c>
      <c r="I357">
        <f t="shared" si="50"/>
        <v>2489655.6283995369</v>
      </c>
      <c r="J357">
        <f t="shared" si="53"/>
        <v>0</v>
      </c>
    </row>
    <row r="358" spans="1:10" x14ac:dyDescent="0.25">
      <c r="A358">
        <v>339</v>
      </c>
      <c r="B358">
        <f t="shared" si="45"/>
        <v>0.42707639531622377</v>
      </c>
      <c r="C358">
        <f t="shared" si="46"/>
        <v>4273.7848972405627</v>
      </c>
      <c r="D358">
        <f t="shared" si="47"/>
        <v>2448.5522489701452</v>
      </c>
      <c r="E358">
        <f t="shared" si="51"/>
        <v>2489655.6283995369</v>
      </c>
      <c r="F358">
        <f t="shared" si="48"/>
        <v>4094.0568860710518</v>
      </c>
      <c r="G358">
        <f t="shared" si="52"/>
        <v>4273.7848972405627</v>
      </c>
      <c r="H358">
        <f t="shared" si="49"/>
        <v>273.7848972405626</v>
      </c>
      <c r="I358">
        <f t="shared" si="50"/>
        <v>2489475.9003883675</v>
      </c>
      <c r="J358">
        <f t="shared" si="53"/>
        <v>0</v>
      </c>
    </row>
    <row r="359" spans="1:10" x14ac:dyDescent="0.25">
      <c r="A359">
        <v>340</v>
      </c>
      <c r="B359">
        <f t="shared" si="45"/>
        <v>0.42801697962698626</v>
      </c>
      <c r="C359">
        <f t="shared" si="46"/>
        <v>4274.4292442104315</v>
      </c>
      <c r="D359">
        <f t="shared" si="47"/>
        <v>2444.9009494742213</v>
      </c>
      <c r="E359">
        <f t="shared" si="51"/>
        <v>2489475.9003883675</v>
      </c>
      <c r="F359">
        <f t="shared" si="48"/>
        <v>4093.7613364804361</v>
      </c>
      <c r="G359">
        <f t="shared" si="52"/>
        <v>4274.4292442104315</v>
      </c>
      <c r="H359">
        <f t="shared" si="49"/>
        <v>274.42924421043159</v>
      </c>
      <c r="I359">
        <f t="shared" si="50"/>
        <v>2489295.2324806373</v>
      </c>
      <c r="J359">
        <f t="shared" si="53"/>
        <v>0</v>
      </c>
    </row>
    <row r="360" spans="1:10" x14ac:dyDescent="0.25">
      <c r="A360">
        <v>341</v>
      </c>
      <c r="B360">
        <f t="shared" si="45"/>
        <v>0.42895601975482722</v>
      </c>
      <c r="C360">
        <f t="shared" si="46"/>
        <v>4275.0727271821715</v>
      </c>
      <c r="D360">
        <f t="shared" si="47"/>
        <v>2441.2545459676926</v>
      </c>
      <c r="E360">
        <f t="shared" si="51"/>
        <v>2489295.2324806373</v>
      </c>
      <c r="F360">
        <f t="shared" si="48"/>
        <v>4093.4642412985572</v>
      </c>
      <c r="G360">
        <f t="shared" si="52"/>
        <v>4275.0727271821715</v>
      </c>
      <c r="H360">
        <f t="shared" si="49"/>
        <v>275.07272718217177</v>
      </c>
      <c r="I360">
        <f t="shared" si="50"/>
        <v>2489113.6239947537</v>
      </c>
      <c r="J360">
        <f t="shared" si="53"/>
        <v>0</v>
      </c>
    </row>
    <row r="361" spans="1:10" x14ac:dyDescent="0.25">
      <c r="A361">
        <v>342</v>
      </c>
      <c r="B361">
        <f t="shared" si="45"/>
        <v>0.42989351823487387</v>
      </c>
      <c r="C361">
        <f t="shared" si="46"/>
        <v>4275.7153470255489</v>
      </c>
      <c r="D361">
        <f t="shared" si="47"/>
        <v>2437.6130335218909</v>
      </c>
      <c r="E361">
        <f t="shared" si="51"/>
        <v>2489113.6239947537</v>
      </c>
      <c r="F361">
        <f t="shared" si="48"/>
        <v>4093.1655994045864</v>
      </c>
      <c r="G361">
        <f t="shared" si="52"/>
        <v>4275.7153470255489</v>
      </c>
      <c r="H361">
        <f t="shared" si="49"/>
        <v>275.71534702554868</v>
      </c>
      <c r="I361">
        <f t="shared" si="50"/>
        <v>2488931.0742471325</v>
      </c>
      <c r="J361">
        <f t="shared" si="53"/>
        <v>0</v>
      </c>
    </row>
    <row r="362" spans="1:10" x14ac:dyDescent="0.25">
      <c r="A362">
        <v>343</v>
      </c>
      <c r="B362">
        <f t="shared" si="45"/>
        <v>0.43082947759809154</v>
      </c>
      <c r="C362">
        <f t="shared" si="46"/>
        <v>4276.3571046103225</v>
      </c>
      <c r="D362">
        <f t="shared" si="47"/>
        <v>2433.9764072081698</v>
      </c>
      <c r="E362">
        <f t="shared" si="51"/>
        <v>2488931.0742471325</v>
      </c>
      <c r="F362">
        <f t="shared" si="48"/>
        <v>4092.865409674419</v>
      </c>
      <c r="G362">
        <f t="shared" si="52"/>
        <v>4276.3571046103225</v>
      </c>
      <c r="H362">
        <f t="shared" si="49"/>
        <v>276.35710461032284</v>
      </c>
      <c r="I362">
        <f t="shared" si="50"/>
        <v>2488747.5825521969</v>
      </c>
      <c r="J362">
        <f t="shared" si="53"/>
        <v>0</v>
      </c>
    </row>
    <row r="363" spans="1:10" x14ac:dyDescent="0.25">
      <c r="A363">
        <v>344</v>
      </c>
      <c r="B363">
        <f t="shared" si="45"/>
        <v>0.43176390037129031</v>
      </c>
      <c r="C363">
        <f t="shared" si="46"/>
        <v>4276.9980008062475</v>
      </c>
      <c r="D363">
        <f t="shared" si="47"/>
        <v>2430.3446620979312</v>
      </c>
      <c r="E363">
        <f t="shared" si="51"/>
        <v>2488747.5825521969</v>
      </c>
      <c r="F363">
        <f t="shared" si="48"/>
        <v>4092.563670980674</v>
      </c>
      <c r="G363">
        <f t="shared" si="52"/>
        <v>4276.9980008062475</v>
      </c>
      <c r="H363">
        <f t="shared" si="49"/>
        <v>276.99800080624749</v>
      </c>
      <c r="I363">
        <f t="shared" si="50"/>
        <v>2488563.1482223715</v>
      </c>
      <c r="J363">
        <f t="shared" si="53"/>
        <v>0</v>
      </c>
    </row>
    <row r="364" spans="1:10" x14ac:dyDescent="0.25">
      <c r="A364">
        <v>345</v>
      </c>
      <c r="B364">
        <f t="shared" si="45"/>
        <v>0.43269678907713194</v>
      </c>
      <c r="C364">
        <f t="shared" si="46"/>
        <v>4277.6380364830638</v>
      </c>
      <c r="D364">
        <f t="shared" si="47"/>
        <v>2426.7177932626346</v>
      </c>
      <c r="E364">
        <f t="shared" si="51"/>
        <v>2488563.1482223715</v>
      </c>
      <c r="F364">
        <f t="shared" si="48"/>
        <v>4092.2603821926841</v>
      </c>
      <c r="G364">
        <f t="shared" si="52"/>
        <v>4277.6380364830638</v>
      </c>
      <c r="H364">
        <f t="shared" si="49"/>
        <v>277.63803648306435</v>
      </c>
      <c r="I364">
        <f t="shared" si="50"/>
        <v>2488377.7705680812</v>
      </c>
      <c r="J364">
        <f t="shared" si="53"/>
        <v>0</v>
      </c>
    </row>
    <row r="365" spans="1:10" x14ac:dyDescent="0.25">
      <c r="A365">
        <v>346</v>
      </c>
      <c r="B365">
        <f t="shared" si="45"/>
        <v>0.4336281462341367</v>
      </c>
      <c r="C365">
        <f t="shared" si="46"/>
        <v>4278.2772125105021</v>
      </c>
      <c r="D365">
        <f t="shared" si="47"/>
        <v>2423.0957957738233</v>
      </c>
      <c r="E365">
        <f t="shared" si="51"/>
        <v>2488377.7705680812</v>
      </c>
      <c r="F365">
        <f t="shared" si="48"/>
        <v>4091.9555421764931</v>
      </c>
      <c r="G365">
        <f t="shared" si="52"/>
        <v>4278.2772125105021</v>
      </c>
      <c r="H365">
        <f t="shared" si="49"/>
        <v>278.27721251050178</v>
      </c>
      <c r="I365">
        <f t="shared" si="50"/>
        <v>2488191.4488977473</v>
      </c>
      <c r="J365">
        <f t="shared" si="53"/>
        <v>0</v>
      </c>
    </row>
    <row r="366" spans="1:10" x14ac:dyDescent="0.25">
      <c r="A366">
        <v>347</v>
      </c>
      <c r="B366">
        <f t="shared" si="45"/>
        <v>0.43455797435668986</v>
      </c>
      <c r="C366">
        <f t="shared" si="46"/>
        <v>4278.9155297582702</v>
      </c>
      <c r="D366">
        <f t="shared" si="47"/>
        <v>2419.4786647031337</v>
      </c>
      <c r="E366">
        <f t="shared" si="51"/>
        <v>2488191.4488977473</v>
      </c>
      <c r="F366">
        <f t="shared" si="48"/>
        <v>4091.6491497948509</v>
      </c>
      <c r="G366">
        <f t="shared" si="52"/>
        <v>4278.9155297582702</v>
      </c>
      <c r="H366">
        <f t="shared" si="49"/>
        <v>278.91552975827045</v>
      </c>
      <c r="I366">
        <f t="shared" si="50"/>
        <v>2488004.1825177842</v>
      </c>
      <c r="J366">
        <f t="shared" si="53"/>
        <v>0</v>
      </c>
    </row>
    <row r="367" spans="1:10" x14ac:dyDescent="0.25">
      <c r="A367">
        <v>348</v>
      </c>
      <c r="B367">
        <f t="shared" si="45"/>
        <v>0.43548627595504941</v>
      </c>
      <c r="C367">
        <f t="shared" si="46"/>
        <v>4279.5529890960615</v>
      </c>
      <c r="D367">
        <f t="shared" si="47"/>
        <v>2415.8663951223175</v>
      </c>
      <c r="E367">
        <f t="shared" si="51"/>
        <v>2488004.1825177842</v>
      </c>
      <c r="F367">
        <f t="shared" si="48"/>
        <v>4091.3412039072059</v>
      </c>
      <c r="G367">
        <f t="shared" si="52"/>
        <v>4279.5529890960615</v>
      </c>
      <c r="H367">
        <f t="shared" si="49"/>
        <v>279.55298909606159</v>
      </c>
      <c r="I367">
        <f t="shared" si="50"/>
        <v>2487815.9707325953</v>
      </c>
      <c r="J367">
        <f t="shared" si="53"/>
        <v>0</v>
      </c>
    </row>
    <row r="368" spans="1:10" x14ac:dyDescent="0.25">
      <c r="A368">
        <v>349</v>
      </c>
      <c r="B368">
        <f t="shared" si="45"/>
        <v>0.43641305353535131</v>
      </c>
      <c r="C368">
        <f t="shared" si="46"/>
        <v>4280.1895913935423</v>
      </c>
      <c r="D368">
        <f t="shared" si="47"/>
        <v>2412.2589821032589</v>
      </c>
      <c r="E368">
        <f t="shared" si="51"/>
        <v>2487815.9707325953</v>
      </c>
      <c r="F368">
        <f t="shared" si="48"/>
        <v>4091.0317033697006</v>
      </c>
      <c r="G368">
        <f t="shared" si="52"/>
        <v>4280.1895913935423</v>
      </c>
      <c r="H368">
        <f t="shared" si="49"/>
        <v>280.18959139354251</v>
      </c>
      <c r="I368">
        <f t="shared" si="50"/>
        <v>2487626.8128445717</v>
      </c>
      <c r="J368">
        <f t="shared" si="53"/>
        <v>0</v>
      </c>
    </row>
    <row r="369" spans="1:10" x14ac:dyDescent="0.25">
      <c r="A369">
        <v>350</v>
      </c>
      <c r="B369">
        <f t="shared" si="45"/>
        <v>0.43733830959961795</v>
      </c>
      <c r="C369">
        <f t="shared" si="46"/>
        <v>4280.8253375203549</v>
      </c>
      <c r="D369">
        <f t="shared" si="47"/>
        <v>2408.656420717989</v>
      </c>
      <c r="E369">
        <f t="shared" si="51"/>
        <v>2487626.8128445717</v>
      </c>
      <c r="F369">
        <f t="shared" si="48"/>
        <v>4090.7206470351684</v>
      </c>
      <c r="G369">
        <f t="shared" si="52"/>
        <v>4280.8253375203549</v>
      </c>
      <c r="H369">
        <f t="shared" si="49"/>
        <v>280.82533752035488</v>
      </c>
      <c r="I369">
        <f t="shared" si="50"/>
        <v>2487436.7081540865</v>
      </c>
      <c r="J369">
        <f t="shared" si="53"/>
        <v>0</v>
      </c>
    </row>
    <row r="370" spans="1:10" x14ac:dyDescent="0.25">
      <c r="A370">
        <v>351</v>
      </c>
      <c r="B370">
        <f t="shared" si="45"/>
        <v>0.4382620466457634</v>
      </c>
      <c r="C370">
        <f t="shared" si="46"/>
        <v>4281.4602283461109</v>
      </c>
      <c r="D370">
        <f t="shared" si="47"/>
        <v>2405.058706038707</v>
      </c>
      <c r="E370">
        <f t="shared" si="51"/>
        <v>2487436.7081540865</v>
      </c>
      <c r="F370">
        <f t="shared" si="48"/>
        <v>4090.4080337531236</v>
      </c>
      <c r="G370">
        <f t="shared" si="52"/>
        <v>4281.4602283461109</v>
      </c>
      <c r="H370">
        <f t="shared" si="49"/>
        <v>281.46022834611057</v>
      </c>
      <c r="I370">
        <f t="shared" si="50"/>
        <v>2487245.6559594935</v>
      </c>
      <c r="J370">
        <f t="shared" si="53"/>
        <v>0</v>
      </c>
    </row>
    <row r="371" spans="1:10" x14ac:dyDescent="0.25">
      <c r="A371">
        <v>352</v>
      </c>
      <c r="B371">
        <f t="shared" si="45"/>
        <v>0.43918426716760139</v>
      </c>
      <c r="C371">
        <f t="shared" si="46"/>
        <v>4282.094264740389</v>
      </c>
      <c r="D371">
        <f t="shared" si="47"/>
        <v>2401.4658331377923</v>
      </c>
      <c r="E371">
        <f t="shared" si="51"/>
        <v>2487245.6559594935</v>
      </c>
      <c r="F371">
        <f t="shared" si="48"/>
        <v>4090.0938623697602</v>
      </c>
      <c r="G371">
        <f t="shared" si="52"/>
        <v>4282.094264740389</v>
      </c>
      <c r="H371">
        <f t="shared" si="49"/>
        <v>282.09426474038952</v>
      </c>
      <c r="I371">
        <f t="shared" si="50"/>
        <v>2487053.6555571225</v>
      </c>
      <c r="J371">
        <f t="shared" si="53"/>
        <v>0</v>
      </c>
    </row>
    <row r="372" spans="1:10" x14ac:dyDescent="0.25">
      <c r="A372">
        <v>353</v>
      </c>
      <c r="B372">
        <f t="shared" si="45"/>
        <v>0.44010497365485124</v>
      </c>
      <c r="C372">
        <f t="shared" si="46"/>
        <v>4282.7274475727363</v>
      </c>
      <c r="D372">
        <f t="shared" si="47"/>
        <v>2397.8777970878291</v>
      </c>
      <c r="E372">
        <f t="shared" si="51"/>
        <v>2487053.6555571225</v>
      </c>
      <c r="F372">
        <f t="shared" si="48"/>
        <v>4089.7781317279446</v>
      </c>
      <c r="G372">
        <f t="shared" si="52"/>
        <v>4282.7274475727363</v>
      </c>
      <c r="H372">
        <f t="shared" si="49"/>
        <v>282.72744757273608</v>
      </c>
      <c r="I372">
        <f t="shared" si="50"/>
        <v>2486860.706241278</v>
      </c>
      <c r="J372">
        <f t="shared" si="53"/>
        <v>0</v>
      </c>
    </row>
    <row r="373" spans="1:10" x14ac:dyDescent="0.25">
      <c r="A373">
        <v>354</v>
      </c>
      <c r="B373">
        <f t="shared" si="45"/>
        <v>0.44102416859314464</v>
      </c>
      <c r="C373">
        <f t="shared" si="46"/>
        <v>4283.3597777126561</v>
      </c>
      <c r="D373">
        <f t="shared" si="47"/>
        <v>2394.2945929616153</v>
      </c>
      <c r="E373">
        <f t="shared" si="51"/>
        <v>2486860.706241278</v>
      </c>
      <c r="F373">
        <f t="shared" si="48"/>
        <v>4089.460840667211</v>
      </c>
      <c r="G373">
        <f t="shared" si="52"/>
        <v>4283.3597777126561</v>
      </c>
      <c r="H373">
        <f t="shared" si="49"/>
        <v>283.35977771265613</v>
      </c>
      <c r="I373">
        <f t="shared" si="50"/>
        <v>2486666.8073042324</v>
      </c>
      <c r="J373">
        <f t="shared" si="53"/>
        <v>0</v>
      </c>
    </row>
    <row r="374" spans="1:10" x14ac:dyDescent="0.25">
      <c r="A374">
        <v>355</v>
      </c>
      <c r="B374">
        <f t="shared" si="45"/>
        <v>0.44194185446403267</v>
      </c>
      <c r="C374">
        <f t="shared" si="46"/>
        <v>4283.9912560296143</v>
      </c>
      <c r="D374">
        <f t="shared" si="47"/>
        <v>2390.7162158321858</v>
      </c>
      <c r="E374">
        <f t="shared" si="51"/>
        <v>2486666.8073042324</v>
      </c>
      <c r="F374">
        <f t="shared" si="48"/>
        <v>4089.1419880237536</v>
      </c>
      <c r="G374">
        <f t="shared" si="52"/>
        <v>4283.9912560296143</v>
      </c>
      <c r="H374">
        <f t="shared" si="49"/>
        <v>283.99125602961425</v>
      </c>
      <c r="I374">
        <f t="shared" si="50"/>
        <v>2486471.9580362262</v>
      </c>
      <c r="J374">
        <f t="shared" si="53"/>
        <v>0</v>
      </c>
    </row>
    <row r="375" spans="1:10" x14ac:dyDescent="0.25">
      <c r="A375">
        <v>356</v>
      </c>
      <c r="B375">
        <f t="shared" si="45"/>
        <v>0.44285803374499288</v>
      </c>
      <c r="C375">
        <f t="shared" si="46"/>
        <v>4284.6218833930307</v>
      </c>
      <c r="D375">
        <f t="shared" si="47"/>
        <v>2387.1426607728249</v>
      </c>
      <c r="E375">
        <f t="shared" si="51"/>
        <v>2486471.9580362262</v>
      </c>
      <c r="F375">
        <f t="shared" si="48"/>
        <v>4088.8215726304252</v>
      </c>
      <c r="G375">
        <f t="shared" si="52"/>
        <v>4284.6218833930307</v>
      </c>
      <c r="H375">
        <f t="shared" si="49"/>
        <v>284.62188339303083</v>
      </c>
      <c r="I375">
        <f t="shared" si="50"/>
        <v>2486276.1577254636</v>
      </c>
      <c r="J375">
        <f t="shared" si="53"/>
        <v>0</v>
      </c>
    </row>
    <row r="376" spans="1:10" x14ac:dyDescent="0.25">
      <c r="A376">
        <v>357</v>
      </c>
      <c r="B376">
        <f t="shared" si="45"/>
        <v>0.44377270890943488</v>
      </c>
      <c r="C376">
        <f t="shared" si="46"/>
        <v>4285.2516606722784</v>
      </c>
      <c r="D376">
        <f t="shared" si="47"/>
        <v>2383.5739228570869</v>
      </c>
      <c r="E376">
        <f t="shared" si="51"/>
        <v>2486276.1577254636</v>
      </c>
      <c r="F376">
        <f t="shared" si="48"/>
        <v>4088.4995933167288</v>
      </c>
      <c r="G376">
        <f t="shared" si="52"/>
        <v>4285.2516606722784</v>
      </c>
      <c r="H376">
        <f t="shared" si="49"/>
        <v>285.25166067227872</v>
      </c>
      <c r="I376">
        <f t="shared" si="50"/>
        <v>2486079.4056581077</v>
      </c>
      <c r="J376">
        <f t="shared" si="53"/>
        <v>0</v>
      </c>
    </row>
    <row r="377" spans="1:10" x14ac:dyDescent="0.25">
      <c r="A377">
        <v>358</v>
      </c>
      <c r="B377">
        <f t="shared" si="45"/>
        <v>0.44468588242670748</v>
      </c>
      <c r="C377">
        <f t="shared" si="46"/>
        <v>4285.8805887366798</v>
      </c>
      <c r="D377">
        <f t="shared" si="47"/>
        <v>2380.0099971588129</v>
      </c>
      <c r="E377">
        <f t="shared" si="51"/>
        <v>2486079.4056581077</v>
      </c>
      <c r="F377">
        <f t="shared" si="48"/>
        <v>4088.1760489088119</v>
      </c>
      <c r="G377">
        <f t="shared" si="52"/>
        <v>4285.8805887366798</v>
      </c>
      <c r="H377">
        <f t="shared" si="49"/>
        <v>285.88058873668001</v>
      </c>
      <c r="I377">
        <f t="shared" si="50"/>
        <v>2485881.7011182797</v>
      </c>
      <c r="J377">
        <f t="shared" si="53"/>
        <v>0</v>
      </c>
    </row>
    <row r="378" spans="1:10" x14ac:dyDescent="0.25">
      <c r="A378">
        <v>359</v>
      </c>
      <c r="B378">
        <f t="shared" si="45"/>
        <v>0.44559755676210633</v>
      </c>
      <c r="C378">
        <f t="shared" si="46"/>
        <v>4286.5086684555044</v>
      </c>
      <c r="D378">
        <f t="shared" si="47"/>
        <v>2376.4508787521422</v>
      </c>
      <c r="E378">
        <f t="shared" si="51"/>
        <v>2485881.7011182797</v>
      </c>
      <c r="F378">
        <f t="shared" si="48"/>
        <v>4087.8509382294642</v>
      </c>
      <c r="G378">
        <f t="shared" si="52"/>
        <v>4286.5086684555044</v>
      </c>
      <c r="H378">
        <f t="shared" si="49"/>
        <v>286.50866845550433</v>
      </c>
      <c r="I378">
        <f t="shared" si="50"/>
        <v>2485683.0433880538</v>
      </c>
      <c r="J378">
        <f t="shared" si="53"/>
        <v>0</v>
      </c>
    </row>
    <row r="379" spans="1:10" x14ac:dyDescent="0.25">
      <c r="A379">
        <v>360</v>
      </c>
      <c r="B379">
        <f t="shared" si="45"/>
        <v>0.44650773437687863</v>
      </c>
      <c r="C379">
        <f t="shared" si="46"/>
        <v>4287.1359006979637</v>
      </c>
      <c r="D379">
        <f t="shared" si="47"/>
        <v>2372.8965627115372</v>
      </c>
      <c r="E379">
        <f t="shared" si="51"/>
        <v>2485683.0433880538</v>
      </c>
      <c r="F379">
        <f t="shared" si="48"/>
        <v>4087.5242600981096</v>
      </c>
      <c r="G379">
        <f t="shared" si="52"/>
        <v>4287.1359006979637</v>
      </c>
      <c r="H379">
        <f t="shared" si="49"/>
        <v>287.13590069796402</v>
      </c>
      <c r="I379">
        <f t="shared" si="50"/>
        <v>2485483.4317474538</v>
      </c>
      <c r="J379">
        <f t="shared" si="53"/>
        <v>0</v>
      </c>
    </row>
    <row r="380" spans="1:10" x14ac:dyDescent="0.25">
      <c r="A380">
        <v>361</v>
      </c>
      <c r="B380">
        <f t="shared" si="45"/>
        <v>0.44741641772823193</v>
      </c>
      <c r="C380">
        <f t="shared" si="46"/>
        <v>4287.7622863332126</v>
      </c>
      <c r="D380">
        <f t="shared" si="47"/>
        <v>2369.3470441117929</v>
      </c>
      <c r="E380">
        <f t="shared" si="51"/>
        <v>2485483.4317474538</v>
      </c>
      <c r="F380">
        <f t="shared" si="48"/>
        <v>4087.1960133307989</v>
      </c>
      <c r="G380">
        <f t="shared" si="52"/>
        <v>4287.7622863332126</v>
      </c>
      <c r="H380">
        <f t="shared" si="49"/>
        <v>287.76228633321296</v>
      </c>
      <c r="I380">
        <f t="shared" si="50"/>
        <v>2485282.8654744513</v>
      </c>
      <c r="J380">
        <f t="shared" si="53"/>
        <v>0</v>
      </c>
    </row>
    <row r="381" spans="1:10" x14ac:dyDescent="0.25">
      <c r="A381">
        <v>362</v>
      </c>
      <c r="B381">
        <f t="shared" si="45"/>
        <v>0.4483236092693389</v>
      </c>
      <c r="C381">
        <f t="shared" si="46"/>
        <v>4288.3878262303424</v>
      </c>
      <c r="D381">
        <f t="shared" si="47"/>
        <v>2365.8023180280611</v>
      </c>
      <c r="E381">
        <f t="shared" si="51"/>
        <v>2485282.8654744513</v>
      </c>
      <c r="F381">
        <f t="shared" si="48"/>
        <v>4086.8661967402099</v>
      </c>
      <c r="G381">
        <f t="shared" si="52"/>
        <v>4288.3878262303424</v>
      </c>
      <c r="H381">
        <f t="shared" si="49"/>
        <v>288.38782623034223</v>
      </c>
      <c r="I381">
        <f t="shared" si="50"/>
        <v>2485081.3438449614</v>
      </c>
      <c r="J381">
        <f t="shared" si="53"/>
        <v>0</v>
      </c>
    </row>
    <row r="382" spans="1:10" x14ac:dyDescent="0.25">
      <c r="A382">
        <v>363</v>
      </c>
      <c r="B382">
        <f t="shared" si="45"/>
        <v>0.4492293114493453</v>
      </c>
      <c r="C382">
        <f t="shared" si="46"/>
        <v>4289.012521258378</v>
      </c>
      <c r="D382">
        <f t="shared" si="47"/>
        <v>2362.2623795358563</v>
      </c>
      <c r="E382">
        <f t="shared" si="51"/>
        <v>2485081.3438449614</v>
      </c>
      <c r="F382">
        <f t="shared" si="48"/>
        <v>4086.5348091356377</v>
      </c>
      <c r="G382">
        <f t="shared" si="52"/>
        <v>4289.012521258378</v>
      </c>
      <c r="H382">
        <f t="shared" si="49"/>
        <v>289.01252125837823</v>
      </c>
      <c r="I382">
        <f t="shared" si="50"/>
        <v>2484878.8661328387</v>
      </c>
      <c r="J382">
        <f t="shared" si="53"/>
        <v>0</v>
      </c>
    </row>
    <row r="383" spans="1:10" x14ac:dyDescent="0.25">
      <c r="A383">
        <v>364</v>
      </c>
      <c r="B383">
        <f t="shared" si="45"/>
        <v>0.45013352671337614</v>
      </c>
      <c r="C383">
        <f t="shared" si="46"/>
        <v>4289.6363722862789</v>
      </c>
      <c r="D383">
        <f t="shared" si="47"/>
        <v>2358.7272237110833</v>
      </c>
      <c r="E383">
        <f t="shared" si="51"/>
        <v>2484878.8661328387</v>
      </c>
      <c r="F383">
        <f t="shared" si="48"/>
        <v>4086.2018493229889</v>
      </c>
      <c r="G383">
        <f t="shared" si="52"/>
        <v>4289.6363722862789</v>
      </c>
      <c r="H383">
        <f t="shared" si="49"/>
        <v>289.63637228627931</v>
      </c>
      <c r="I383">
        <f t="shared" si="50"/>
        <v>2484675.4316098751</v>
      </c>
      <c r="J383">
        <f t="shared" si="53"/>
        <v>0</v>
      </c>
    </row>
    <row r="384" spans="1:10" x14ac:dyDescent="0.25">
      <c r="A384">
        <v>365</v>
      </c>
      <c r="B384">
        <f t="shared" si="45"/>
        <v>0.4510362575025415</v>
      </c>
      <c r="C384">
        <f t="shared" si="46"/>
        <v>4290.2593801829325</v>
      </c>
      <c r="D384">
        <f t="shared" si="47"/>
        <v>2355.1968456300497</v>
      </c>
      <c r="E384">
        <f t="shared" si="51"/>
        <v>2484675.4316098751</v>
      </c>
      <c r="F384">
        <f t="shared" si="48"/>
        <v>4085.8673161047786</v>
      </c>
      <c r="G384">
        <f t="shared" si="52"/>
        <v>4290.2593801829325</v>
      </c>
      <c r="H384">
        <f t="shared" si="49"/>
        <v>290.25938018293249</v>
      </c>
      <c r="I384">
        <f t="shared" si="50"/>
        <v>2484471.0395457973</v>
      </c>
      <c r="J384">
        <f t="shared" si="53"/>
        <v>0</v>
      </c>
    </row>
    <row r="385" spans="1:10" x14ac:dyDescent="0.25">
      <c r="A385">
        <v>366</v>
      </c>
      <c r="B385">
        <f t="shared" si="45"/>
        <v>0.45193750625394435</v>
      </c>
      <c r="C385">
        <f t="shared" si="46"/>
        <v>4290.8815458171503</v>
      </c>
      <c r="D385">
        <f t="shared" si="47"/>
        <v>2351.6712403694778</v>
      </c>
      <c r="E385">
        <f t="shared" si="51"/>
        <v>2484471.0395457973</v>
      </c>
      <c r="F385">
        <f t="shared" si="48"/>
        <v>4085.5312082801261</v>
      </c>
      <c r="G385">
        <f t="shared" si="52"/>
        <v>4290.8815458171503</v>
      </c>
      <c r="H385">
        <f t="shared" si="49"/>
        <v>290.88154581715094</v>
      </c>
      <c r="I385">
        <f t="shared" si="50"/>
        <v>2484265.6892082603</v>
      </c>
      <c r="J385">
        <f t="shared" si="53"/>
        <v>0</v>
      </c>
    </row>
    <row r="386" spans="1:10" x14ac:dyDescent="0.25">
      <c r="A386">
        <v>367</v>
      </c>
      <c r="B386">
        <f t="shared" si="45"/>
        <v>0.45283727540068652</v>
      </c>
      <c r="C386">
        <f t="shared" si="46"/>
        <v>4291.5028700576713</v>
      </c>
      <c r="D386">
        <f t="shared" si="47"/>
        <v>2348.1504030065289</v>
      </c>
      <c r="E386">
        <f t="shared" si="51"/>
        <v>2484265.6892082603</v>
      </c>
      <c r="F386">
        <f t="shared" si="48"/>
        <v>4085.1935246447424</v>
      </c>
      <c r="G386">
        <f t="shared" si="52"/>
        <v>4291.5028700576713</v>
      </c>
      <c r="H386">
        <f t="shared" si="49"/>
        <v>291.50287005767132</v>
      </c>
      <c r="I386">
        <f t="shared" si="50"/>
        <v>2484059.3798628473</v>
      </c>
      <c r="J386">
        <f t="shared" si="53"/>
        <v>0</v>
      </c>
    </row>
    <row r="387" spans="1:10" x14ac:dyDescent="0.25">
      <c r="A387">
        <v>368</v>
      </c>
      <c r="B387">
        <f t="shared" si="45"/>
        <v>0.45373556737187559</v>
      </c>
      <c r="C387">
        <f t="shared" si="46"/>
        <v>4292.1233537731505</v>
      </c>
      <c r="D387">
        <f t="shared" si="47"/>
        <v>2344.6343286188126</v>
      </c>
      <c r="E387">
        <f t="shared" si="51"/>
        <v>2484059.3798628473</v>
      </c>
      <c r="F387">
        <f t="shared" si="48"/>
        <v>4084.8542639909342</v>
      </c>
      <c r="G387">
        <f t="shared" si="52"/>
        <v>4292.1233537731505</v>
      </c>
      <c r="H387">
        <f t="shared" si="49"/>
        <v>292.12335377315065</v>
      </c>
      <c r="I387">
        <f t="shared" si="50"/>
        <v>2483852.1107730651</v>
      </c>
      <c r="J387">
        <f t="shared" si="53"/>
        <v>0</v>
      </c>
    </row>
    <row r="388" spans="1:10" x14ac:dyDescent="0.25">
      <c r="A388">
        <v>369</v>
      </c>
      <c r="B388">
        <f t="shared" si="45"/>
        <v>0.45463238459263078</v>
      </c>
      <c r="C388">
        <f t="shared" si="46"/>
        <v>4292.7429978321634</v>
      </c>
      <c r="D388">
        <f t="shared" si="47"/>
        <v>2341.1230122844086</v>
      </c>
      <c r="E388">
        <f t="shared" si="51"/>
        <v>2483852.1107730651</v>
      </c>
      <c r="F388">
        <f t="shared" si="48"/>
        <v>4084.513425107591</v>
      </c>
      <c r="G388">
        <f t="shared" si="52"/>
        <v>4292.7429978321634</v>
      </c>
      <c r="H388">
        <f t="shared" si="49"/>
        <v>292.74299783216321</v>
      </c>
      <c r="I388">
        <f t="shared" si="50"/>
        <v>2483643.8812003406</v>
      </c>
      <c r="J388">
        <f t="shared" si="53"/>
        <v>0</v>
      </c>
    </row>
    <row r="389" spans="1:10" x14ac:dyDescent="0.25">
      <c r="A389">
        <v>370</v>
      </c>
      <c r="B389">
        <f t="shared" si="45"/>
        <v>0.45552772948409004</v>
      </c>
      <c r="C389">
        <f t="shared" si="46"/>
        <v>4293.3618031031983</v>
      </c>
      <c r="D389">
        <f t="shared" si="47"/>
        <v>2337.6164490818792</v>
      </c>
      <c r="E389">
        <f t="shared" si="51"/>
        <v>2483643.8812003406</v>
      </c>
      <c r="F389">
        <f t="shared" si="48"/>
        <v>4084.1710067801837</v>
      </c>
      <c r="G389">
        <f t="shared" si="52"/>
        <v>4293.3618031031983</v>
      </c>
      <c r="H389">
        <f t="shared" si="49"/>
        <v>293.36180310319781</v>
      </c>
      <c r="I389">
        <f t="shared" si="50"/>
        <v>2483434.6904040175</v>
      </c>
      <c r="J389">
        <f t="shared" si="53"/>
        <v>0</v>
      </c>
    </row>
    <row r="390" spans="1:10" x14ac:dyDescent="0.25">
      <c r="A390">
        <v>371</v>
      </c>
      <c r="B390">
        <f t="shared" si="45"/>
        <v>0.45642160446341662</v>
      </c>
      <c r="C390">
        <f t="shared" si="46"/>
        <v>4293.9797704546554</v>
      </c>
      <c r="D390">
        <f t="shared" si="47"/>
        <v>2334.1146340902878</v>
      </c>
      <c r="E390">
        <f t="shared" si="51"/>
        <v>2483434.6904040175</v>
      </c>
      <c r="F390">
        <f t="shared" si="48"/>
        <v>4083.8270077907573</v>
      </c>
      <c r="G390">
        <f t="shared" si="52"/>
        <v>4293.9797704546554</v>
      </c>
      <c r="H390">
        <f t="shared" si="49"/>
        <v>293.97977045465507</v>
      </c>
      <c r="I390">
        <f t="shared" si="50"/>
        <v>2483224.5376413534</v>
      </c>
      <c r="J390">
        <f t="shared" si="53"/>
        <v>0</v>
      </c>
    </row>
    <row r="391" spans="1:10" x14ac:dyDescent="0.25">
      <c r="A391">
        <v>372</v>
      </c>
      <c r="B391">
        <f t="shared" si="45"/>
        <v>0.45731401194380539</v>
      </c>
      <c r="C391">
        <f t="shared" si="46"/>
        <v>4294.5969007548447</v>
      </c>
      <c r="D391">
        <f t="shared" si="47"/>
        <v>2330.6175623892141</v>
      </c>
      <c r="E391">
        <f t="shared" si="51"/>
        <v>2483224.5376413534</v>
      </c>
      <c r="F391">
        <f t="shared" si="48"/>
        <v>4083.481426917926</v>
      </c>
      <c r="G391">
        <f t="shared" si="52"/>
        <v>4294.5969007548447</v>
      </c>
      <c r="H391">
        <f t="shared" si="49"/>
        <v>294.59690075484463</v>
      </c>
      <c r="I391">
        <f t="shared" si="50"/>
        <v>2483013.4221675163</v>
      </c>
      <c r="J391">
        <f t="shared" si="53"/>
        <v>0</v>
      </c>
    </row>
    <row r="392" spans="1:10" x14ac:dyDescent="0.25">
      <c r="A392">
        <v>373</v>
      </c>
      <c r="B392">
        <f t="shared" si="45"/>
        <v>0.45820495433448949</v>
      </c>
      <c r="C392">
        <f t="shared" si="46"/>
        <v>4295.2131948719825</v>
      </c>
      <c r="D392">
        <f t="shared" si="47"/>
        <v>2327.125229058769</v>
      </c>
      <c r="E392">
        <f t="shared" si="51"/>
        <v>2483013.4221675163</v>
      </c>
      <c r="F392">
        <f t="shared" si="48"/>
        <v>4083.1342629368678</v>
      </c>
      <c r="G392">
        <f t="shared" si="52"/>
        <v>4295.2131948719825</v>
      </c>
      <c r="H392">
        <f t="shared" si="49"/>
        <v>295.21319487198201</v>
      </c>
      <c r="I392">
        <f t="shared" si="50"/>
        <v>2482801.3432355812</v>
      </c>
      <c r="J392">
        <f t="shared" si="53"/>
        <v>0</v>
      </c>
    </row>
    <row r="393" spans="1:10" x14ac:dyDescent="0.25">
      <c r="A393">
        <v>374</v>
      </c>
      <c r="B393">
        <f t="shared" si="45"/>
        <v>0.45909443404074646</v>
      </c>
      <c r="C393">
        <f t="shared" si="46"/>
        <v>4295.8286536741853</v>
      </c>
      <c r="D393">
        <f t="shared" si="47"/>
        <v>2323.6376291796137</v>
      </c>
      <c r="E393">
        <f t="shared" si="51"/>
        <v>2482801.3432355812</v>
      </c>
      <c r="F393">
        <f t="shared" si="48"/>
        <v>4082.7855146193197</v>
      </c>
      <c r="G393">
        <f t="shared" si="52"/>
        <v>4295.8286536741853</v>
      </c>
      <c r="H393">
        <f t="shared" si="49"/>
        <v>295.82865367418577</v>
      </c>
      <c r="I393">
        <f t="shared" si="50"/>
        <v>2482588.3000965263</v>
      </c>
      <c r="J393">
        <f t="shared" si="53"/>
        <v>0</v>
      </c>
    </row>
    <row r="394" spans="1:10" x14ac:dyDescent="0.25">
      <c r="A394">
        <v>375</v>
      </c>
      <c r="B394">
        <f t="shared" si="45"/>
        <v>0.45998245346390509</v>
      </c>
      <c r="C394">
        <f t="shared" si="46"/>
        <v>4296.4432780294756</v>
      </c>
      <c r="D394">
        <f t="shared" si="47"/>
        <v>2320.1547578329742</v>
      </c>
      <c r="E394">
        <f t="shared" si="51"/>
        <v>2482588.3000965263</v>
      </c>
      <c r="F394">
        <f t="shared" si="48"/>
        <v>4082.4351807335688</v>
      </c>
      <c r="G394">
        <f t="shared" si="52"/>
        <v>4296.4432780294756</v>
      </c>
      <c r="H394">
        <f t="shared" si="49"/>
        <v>296.44327802947515</v>
      </c>
      <c r="I394">
        <f t="shared" si="50"/>
        <v>2482374.2919992302</v>
      </c>
      <c r="J394">
        <f t="shared" si="53"/>
        <v>0</v>
      </c>
    </row>
    <row r="395" spans="1:10" x14ac:dyDescent="0.25">
      <c r="A395">
        <v>376</v>
      </c>
      <c r="B395">
        <f t="shared" si="45"/>
        <v>0.46086901500135224</v>
      </c>
      <c r="C395">
        <f t="shared" si="46"/>
        <v>4297.0570688057669</v>
      </c>
      <c r="D395">
        <f t="shared" si="47"/>
        <v>2316.6766101006551</v>
      </c>
      <c r="E395">
        <f t="shared" si="51"/>
        <v>2482374.2919992302</v>
      </c>
      <c r="F395">
        <f t="shared" si="48"/>
        <v>4082.0832600444519</v>
      </c>
      <c r="G395">
        <f t="shared" si="52"/>
        <v>4297.0570688057669</v>
      </c>
      <c r="H395">
        <f t="shared" si="49"/>
        <v>297.05706880576673</v>
      </c>
      <c r="I395">
        <f t="shared" si="50"/>
        <v>2482159.3181904689</v>
      </c>
      <c r="J395">
        <f t="shared" si="53"/>
        <v>0</v>
      </c>
    </row>
    <row r="396" spans="1:10" x14ac:dyDescent="0.25">
      <c r="A396">
        <v>377</v>
      </c>
      <c r="B396">
        <f t="shared" si="45"/>
        <v>0.46175412104653857</v>
      </c>
      <c r="C396">
        <f t="shared" si="46"/>
        <v>4297.6700268708719</v>
      </c>
      <c r="D396">
        <f t="shared" si="47"/>
        <v>2313.2031810650587</v>
      </c>
      <c r="E396">
        <f t="shared" si="51"/>
        <v>2482159.3181904689</v>
      </c>
      <c r="F396">
        <f t="shared" si="48"/>
        <v>4081.7297513133472</v>
      </c>
      <c r="G396">
        <f t="shared" si="52"/>
        <v>4297.6700268708719</v>
      </c>
      <c r="H396">
        <f t="shared" si="49"/>
        <v>297.67002687087194</v>
      </c>
      <c r="I396">
        <f t="shared" si="50"/>
        <v>2481943.3779149116</v>
      </c>
      <c r="J396">
        <f t="shared" si="53"/>
        <v>0</v>
      </c>
    </row>
    <row r="397" spans="1:10" x14ac:dyDescent="0.25">
      <c r="A397">
        <v>378</v>
      </c>
      <c r="B397">
        <f t="shared" si="45"/>
        <v>0.46263777398898576</v>
      </c>
      <c r="C397">
        <f t="shared" si="46"/>
        <v>4298.2821530924948</v>
      </c>
      <c r="D397">
        <f t="shared" si="47"/>
        <v>2309.7344658091984</v>
      </c>
      <c r="E397">
        <f t="shared" si="51"/>
        <v>2481943.3779149116</v>
      </c>
      <c r="F397">
        <f t="shared" si="48"/>
        <v>4081.3746532981672</v>
      </c>
      <c r="G397">
        <f t="shared" si="52"/>
        <v>4298.2821530924948</v>
      </c>
      <c r="H397">
        <f t="shared" si="49"/>
        <v>298.28215309249453</v>
      </c>
      <c r="I397">
        <f t="shared" si="50"/>
        <v>2481726.4704151172</v>
      </c>
      <c r="J397">
        <f t="shared" si="53"/>
        <v>0</v>
      </c>
    </row>
    <row r="398" spans="1:10" x14ac:dyDescent="0.25">
      <c r="A398">
        <v>379</v>
      </c>
      <c r="B398">
        <f t="shared" si="45"/>
        <v>0.46351997621429153</v>
      </c>
      <c r="C398">
        <f t="shared" si="46"/>
        <v>4298.8934483382263</v>
      </c>
      <c r="D398">
        <f t="shared" si="47"/>
        <v>2306.270459416718</v>
      </c>
      <c r="E398">
        <f t="shared" si="51"/>
        <v>2481726.4704151172</v>
      </c>
      <c r="F398">
        <f t="shared" si="48"/>
        <v>4081.0179647533569</v>
      </c>
      <c r="G398">
        <f t="shared" si="52"/>
        <v>4298.8934483382263</v>
      </c>
      <c r="H398">
        <f t="shared" si="49"/>
        <v>298.89344833822628</v>
      </c>
      <c r="I398">
        <f t="shared" si="50"/>
        <v>2481508.5949315322</v>
      </c>
      <c r="J398">
        <f t="shared" si="53"/>
        <v>0</v>
      </c>
    </row>
    <row r="399" spans="1:10" x14ac:dyDescent="0.25">
      <c r="A399">
        <v>380</v>
      </c>
      <c r="B399">
        <f t="shared" si="45"/>
        <v>0.46440073010413829</v>
      </c>
      <c r="C399">
        <f t="shared" si="46"/>
        <v>4299.5039134755461</v>
      </c>
      <c r="D399">
        <f t="shared" si="47"/>
        <v>2302.8111569719026</v>
      </c>
      <c r="E399">
        <f t="shared" si="51"/>
        <v>2481508.5949315322</v>
      </c>
      <c r="F399">
        <f t="shared" si="48"/>
        <v>4080.6596844298842</v>
      </c>
      <c r="G399">
        <f t="shared" si="52"/>
        <v>4299.5039134755461</v>
      </c>
      <c r="H399">
        <f t="shared" si="49"/>
        <v>299.50391347554654</v>
      </c>
      <c r="I399">
        <f t="shared" si="50"/>
        <v>2481289.7507024864</v>
      </c>
      <c r="J399">
        <f t="shared" si="53"/>
        <v>0</v>
      </c>
    </row>
    <row r="400" spans="1:10" x14ac:dyDescent="0.25">
      <c r="A400">
        <v>381</v>
      </c>
      <c r="B400">
        <f t="shared" si="45"/>
        <v>0.4652800380362978</v>
      </c>
      <c r="C400">
        <f t="shared" si="46"/>
        <v>4300.1135493718175</v>
      </c>
      <c r="D400">
        <f t="shared" si="47"/>
        <v>2299.356553559699</v>
      </c>
      <c r="E400">
        <f t="shared" si="51"/>
        <v>2481289.7507024864</v>
      </c>
      <c r="F400">
        <f t="shared" si="48"/>
        <v>4080.2998110752396</v>
      </c>
      <c r="G400">
        <f t="shared" si="52"/>
        <v>4300.1135493718175</v>
      </c>
      <c r="H400">
        <f t="shared" si="49"/>
        <v>300.11354937181784</v>
      </c>
      <c r="I400">
        <f t="shared" si="50"/>
        <v>2481069.9369641901</v>
      </c>
      <c r="J400">
        <f t="shared" si="53"/>
        <v>0</v>
      </c>
    </row>
    <row r="401" spans="1:10" x14ac:dyDescent="0.25">
      <c r="A401">
        <v>382</v>
      </c>
      <c r="B401">
        <f t="shared" si="45"/>
        <v>0.46615790238463817</v>
      </c>
      <c r="C401">
        <f t="shared" si="46"/>
        <v>4300.7223568942836</v>
      </c>
      <c r="D401">
        <f t="shared" si="47"/>
        <v>2295.9066442657272</v>
      </c>
      <c r="E401">
        <f t="shared" si="51"/>
        <v>2481069.9369641901</v>
      </c>
      <c r="F401">
        <f t="shared" si="48"/>
        <v>4079.9383434334263</v>
      </c>
      <c r="G401">
        <f t="shared" si="52"/>
        <v>4300.7223568942836</v>
      </c>
      <c r="H401">
        <f t="shared" si="49"/>
        <v>300.72235689428351</v>
      </c>
      <c r="I401">
        <f t="shared" si="50"/>
        <v>2480849.1529507292</v>
      </c>
      <c r="J401">
        <f t="shared" si="53"/>
        <v>0</v>
      </c>
    </row>
    <row r="402" spans="1:10" x14ac:dyDescent="0.25">
      <c r="A402">
        <v>383</v>
      </c>
      <c r="B402">
        <f t="shared" si="45"/>
        <v>0.46703432551913016</v>
      </c>
      <c r="C402">
        <f t="shared" si="46"/>
        <v>4301.3303369100649</v>
      </c>
      <c r="D402">
        <f t="shared" si="47"/>
        <v>2292.4614241763002</v>
      </c>
      <c r="E402">
        <f t="shared" si="51"/>
        <v>2480849.1529507292</v>
      </c>
      <c r="F402">
        <f t="shared" si="48"/>
        <v>4079.5752802449547</v>
      </c>
      <c r="G402">
        <f t="shared" si="52"/>
        <v>4301.3303369100649</v>
      </c>
      <c r="H402">
        <f t="shared" si="49"/>
        <v>301.33033691006477</v>
      </c>
      <c r="I402">
        <f t="shared" si="50"/>
        <v>2480627.397894064</v>
      </c>
      <c r="J402">
        <f t="shared" si="53"/>
        <v>0</v>
      </c>
    </row>
    <row r="403" spans="1:10" x14ac:dyDescent="0.25">
      <c r="A403">
        <v>384</v>
      </c>
      <c r="B403">
        <f t="shared" si="45"/>
        <v>0.46790930980585432</v>
      </c>
      <c r="C403">
        <f t="shared" si="46"/>
        <v>4301.9374902861582</v>
      </c>
      <c r="D403">
        <f t="shared" si="47"/>
        <v>2289.0208883784326</v>
      </c>
      <c r="E403">
        <f t="shared" si="51"/>
        <v>2480627.397894064</v>
      </c>
      <c r="F403">
        <f t="shared" si="48"/>
        <v>4079.2106202468385</v>
      </c>
      <c r="G403">
        <f t="shared" si="52"/>
        <v>4301.9374902861582</v>
      </c>
      <c r="H403">
        <f t="shared" si="49"/>
        <v>301.93749028615883</v>
      </c>
      <c r="I403">
        <f t="shared" si="50"/>
        <v>2480404.6710240245</v>
      </c>
      <c r="J403">
        <f t="shared" si="53"/>
        <v>0</v>
      </c>
    </row>
    <row r="404" spans="1:10" x14ac:dyDescent="0.25">
      <c r="A404">
        <v>385</v>
      </c>
      <c r="B404">
        <f t="shared" ref="B404:B467" si="54">MAX(0,MIN(1,1-(1+$B$3)^-A404))</f>
        <v>0.46878285760700589</v>
      </c>
      <c r="C404">
        <f t="shared" ref="C404:C467" si="55">IF(1-$B$6*B404&gt;0,$B$5/(1-$B$6*B404),$B$5)</f>
        <v>4302.5438178894346</v>
      </c>
      <c r="D404">
        <f t="shared" ref="D404:D467" si="56">IF(A404&lt;=$B$4,C404/(1+$B$3)^A404,0)</f>
        <v>2285.5850319598685</v>
      </c>
      <c r="E404">
        <f t="shared" si="51"/>
        <v>2480404.6710240245</v>
      </c>
      <c r="F404">
        <f t="shared" ref="F404:F467" si="57">E404*$B$3</f>
        <v>4078.8443621725905</v>
      </c>
      <c r="G404">
        <f t="shared" si="52"/>
        <v>4302.5438178894346</v>
      </c>
      <c r="H404">
        <f t="shared" ref="H404:H467" si="58">G404*$B$6*B404</f>
        <v>302.54381788943493</v>
      </c>
      <c r="I404">
        <f t="shared" ref="I404:I467" si="59">MAX(0,E404+F404-G404)</f>
        <v>2480180.9715683078</v>
      </c>
      <c r="J404">
        <f t="shared" si="53"/>
        <v>0</v>
      </c>
    </row>
    <row r="405" spans="1:10" x14ac:dyDescent="0.25">
      <c r="A405">
        <v>386</v>
      </c>
      <c r="B405">
        <f t="shared" si="54"/>
        <v>0.4696549712809025</v>
      </c>
      <c r="C405">
        <f t="shared" si="55"/>
        <v>4303.1493205866327</v>
      </c>
      <c r="D405">
        <f t="shared" si="56"/>
        <v>2282.1538500090828</v>
      </c>
      <c r="E405">
        <f t="shared" ref="E405:E468" si="60">I404</f>
        <v>2480180.9715683078</v>
      </c>
      <c r="F405">
        <f t="shared" si="57"/>
        <v>4078.4765047522151</v>
      </c>
      <c r="G405">
        <f t="shared" ref="G405:G468" si="61">IF(OR(J404=1,E405+F405&lt;=0),0,MIN(C405,E405+F405))</f>
        <v>4303.1493205866327</v>
      </c>
      <c r="H405">
        <f t="shared" si="58"/>
        <v>303.14932058663248</v>
      </c>
      <c r="I405">
        <f t="shared" si="59"/>
        <v>2479956.2987524737</v>
      </c>
      <c r="J405">
        <f t="shared" ref="J405:J468" si="62">IF(OR(J404=1,E405+F405&lt;=0,C405&gt;=E405+F405),1,0)</f>
        <v>0</v>
      </c>
    </row>
    <row r="406" spans="1:10" x14ac:dyDescent="0.25">
      <c r="A406">
        <v>387</v>
      </c>
      <c r="B406">
        <f t="shared" si="54"/>
        <v>0.47052565318199002</v>
      </c>
      <c r="C406">
        <f t="shared" si="55"/>
        <v>4303.7539992443581</v>
      </c>
      <c r="D406">
        <f t="shared" si="56"/>
        <v>2278.7273376153048</v>
      </c>
      <c r="E406">
        <f t="shared" si="60"/>
        <v>2479956.2987524737</v>
      </c>
      <c r="F406">
        <f t="shared" si="57"/>
        <v>4078.1070467122008</v>
      </c>
      <c r="G406">
        <f t="shared" si="61"/>
        <v>4303.7539992443581</v>
      </c>
      <c r="H406">
        <f t="shared" si="58"/>
        <v>303.753999244358</v>
      </c>
      <c r="I406">
        <f t="shared" si="59"/>
        <v>2479730.6517999414</v>
      </c>
      <c r="J406">
        <f t="shared" si="62"/>
        <v>0</v>
      </c>
    </row>
    <row r="407" spans="1:10" x14ac:dyDescent="0.25">
      <c r="A407">
        <v>388</v>
      </c>
      <c r="B407">
        <f t="shared" si="54"/>
        <v>0.47139490566084896</v>
      </c>
      <c r="C407">
        <f t="shared" si="55"/>
        <v>4304.3578547290826</v>
      </c>
      <c r="D407">
        <f t="shared" si="56"/>
        <v>2275.3054898685323</v>
      </c>
      <c r="E407">
        <f t="shared" si="60"/>
        <v>2479730.6517999414</v>
      </c>
      <c r="F407">
        <f t="shared" si="57"/>
        <v>4077.7359867755181</v>
      </c>
      <c r="G407">
        <f t="shared" si="61"/>
        <v>4304.3578547290826</v>
      </c>
      <c r="H407">
        <f t="shared" si="58"/>
        <v>304.35785472908253</v>
      </c>
      <c r="I407">
        <f t="shared" si="59"/>
        <v>2479504.0299319881</v>
      </c>
      <c r="J407">
        <f t="shared" si="62"/>
        <v>0</v>
      </c>
    </row>
    <row r="408" spans="1:10" x14ac:dyDescent="0.25">
      <c r="A408">
        <v>389</v>
      </c>
      <c r="B408">
        <f t="shared" si="54"/>
        <v>0.4722627310642008</v>
      </c>
      <c r="C408">
        <f t="shared" si="55"/>
        <v>4304.9608879071384</v>
      </c>
      <c r="D408">
        <f t="shared" si="56"/>
        <v>2271.8883018595461</v>
      </c>
      <c r="E408">
        <f t="shared" si="60"/>
        <v>2479504.0299319881</v>
      </c>
      <c r="F408">
        <f t="shared" si="57"/>
        <v>4077.3633236616138</v>
      </c>
      <c r="G408">
        <f t="shared" si="61"/>
        <v>4304.9608879071384</v>
      </c>
      <c r="H408">
        <f t="shared" si="58"/>
        <v>304.96088790713878</v>
      </c>
      <c r="I408">
        <f t="shared" si="59"/>
        <v>2479276.4323677425</v>
      </c>
      <c r="J408">
        <f t="shared" si="62"/>
        <v>0</v>
      </c>
    </row>
    <row r="409" spans="1:10" x14ac:dyDescent="0.25">
      <c r="A409">
        <v>390</v>
      </c>
      <c r="B409">
        <f t="shared" si="54"/>
        <v>0.47312913173491422</v>
      </c>
      <c r="C409">
        <f t="shared" si="55"/>
        <v>4305.5630996447189</v>
      </c>
      <c r="D409">
        <f t="shared" si="56"/>
        <v>2268.4757686799271</v>
      </c>
      <c r="E409">
        <f t="shared" si="60"/>
        <v>2479276.4323677425</v>
      </c>
      <c r="F409">
        <f t="shared" si="57"/>
        <v>4076.9890560864023</v>
      </c>
      <c r="G409">
        <f t="shared" si="61"/>
        <v>4305.5630996447189</v>
      </c>
      <c r="H409">
        <f t="shared" si="58"/>
        <v>305.56309964471876</v>
      </c>
      <c r="I409">
        <f t="shared" si="59"/>
        <v>2479047.8583241845</v>
      </c>
      <c r="J409">
        <f t="shared" si="62"/>
        <v>0</v>
      </c>
    </row>
    <row r="410" spans="1:10" x14ac:dyDescent="0.25">
      <c r="A410">
        <v>391</v>
      </c>
      <c r="B410">
        <f t="shared" si="54"/>
        <v>0.47399411001201186</v>
      </c>
      <c r="C410">
        <f t="shared" si="55"/>
        <v>4306.1644908078706</v>
      </c>
      <c r="D410">
        <f t="shared" si="56"/>
        <v>2265.067885422066</v>
      </c>
      <c r="E410">
        <f t="shared" si="60"/>
        <v>2479047.8583241845</v>
      </c>
      <c r="F410">
        <f t="shared" si="57"/>
        <v>4076.6131827622644</v>
      </c>
      <c r="G410">
        <f t="shared" si="61"/>
        <v>4306.1644908078706</v>
      </c>
      <c r="H410">
        <f t="shared" si="58"/>
        <v>306.16449080787072</v>
      </c>
      <c r="I410">
        <f t="shared" si="59"/>
        <v>2478818.3070161389</v>
      </c>
      <c r="J410">
        <f t="shared" si="62"/>
        <v>0</v>
      </c>
    </row>
    <row r="411" spans="1:10" x14ac:dyDescent="0.25">
      <c r="A411">
        <v>392</v>
      </c>
      <c r="B411">
        <f t="shared" si="54"/>
        <v>0.47485766823067588</v>
      </c>
      <c r="C411">
        <f t="shared" si="55"/>
        <v>4306.765062262496</v>
      </c>
      <c r="D411">
        <f t="shared" si="56"/>
        <v>2261.664647179186</v>
      </c>
      <c r="E411">
        <f t="shared" si="60"/>
        <v>2478818.3070161389</v>
      </c>
      <c r="F411">
        <f t="shared" si="57"/>
        <v>4076.2357023980362</v>
      </c>
      <c r="G411">
        <f t="shared" si="61"/>
        <v>4306.765062262496</v>
      </c>
      <c r="H411">
        <f t="shared" si="58"/>
        <v>306.76506226249654</v>
      </c>
      <c r="I411">
        <f t="shared" si="59"/>
        <v>2478587.7776562748</v>
      </c>
      <c r="J411">
        <f t="shared" si="62"/>
        <v>0</v>
      </c>
    </row>
    <row r="412" spans="1:10" x14ac:dyDescent="0.25">
      <c r="A412">
        <v>393</v>
      </c>
      <c r="B412">
        <f t="shared" si="54"/>
        <v>0.47571980872225506</v>
      </c>
      <c r="C412">
        <f t="shared" si="55"/>
        <v>4307.3648148743496</v>
      </c>
      <c r="D412">
        <f t="shared" si="56"/>
        <v>2258.2660490453522</v>
      </c>
      <c r="E412">
        <f t="shared" si="60"/>
        <v>2478587.7776562748</v>
      </c>
      <c r="F412">
        <f t="shared" si="57"/>
        <v>4075.8566136990098</v>
      </c>
      <c r="G412">
        <f t="shared" si="61"/>
        <v>4307.3648148743496</v>
      </c>
      <c r="H412">
        <f t="shared" si="58"/>
        <v>307.36481487434958</v>
      </c>
      <c r="I412">
        <f t="shared" si="59"/>
        <v>2478356.2694550995</v>
      </c>
      <c r="J412">
        <f t="shared" si="62"/>
        <v>0</v>
      </c>
    </row>
    <row r="413" spans="1:10" x14ac:dyDescent="0.25">
      <c r="A413">
        <v>394</v>
      </c>
      <c r="B413">
        <f t="shared" si="54"/>
        <v>0.47658053381427057</v>
      </c>
      <c r="C413">
        <f t="shared" si="55"/>
        <v>4307.963749509031</v>
      </c>
      <c r="D413">
        <f t="shared" si="56"/>
        <v>2254.8720861154902</v>
      </c>
      <c r="E413">
        <f t="shared" si="60"/>
        <v>2478356.2694550995</v>
      </c>
      <c r="F413">
        <f t="shared" si="57"/>
        <v>4075.4759153669224</v>
      </c>
      <c r="G413">
        <f t="shared" si="61"/>
        <v>4307.963749509031</v>
      </c>
      <c r="H413">
        <f t="shared" si="58"/>
        <v>307.96374950903106</v>
      </c>
      <c r="I413">
        <f t="shared" si="59"/>
        <v>2478123.7816209574</v>
      </c>
      <c r="J413">
        <f t="shared" si="62"/>
        <v>0</v>
      </c>
    </row>
    <row r="414" spans="1:10" x14ac:dyDescent="0.25">
      <c r="A414">
        <v>395</v>
      </c>
      <c r="B414">
        <f t="shared" si="54"/>
        <v>0.47743984583042265</v>
      </c>
      <c r="C414">
        <f t="shared" si="55"/>
        <v>4308.5618670319891</v>
      </c>
      <c r="D414">
        <f t="shared" si="56"/>
        <v>2251.4827534853985</v>
      </c>
      <c r="E414">
        <f t="shared" si="60"/>
        <v>2478123.7816209574</v>
      </c>
      <c r="F414">
        <f t="shared" si="57"/>
        <v>4075.0936060999543</v>
      </c>
      <c r="G414">
        <f t="shared" si="61"/>
        <v>4308.5618670319891</v>
      </c>
      <c r="H414">
        <f t="shared" si="58"/>
        <v>308.56186703198864</v>
      </c>
      <c r="I414">
        <f t="shared" si="59"/>
        <v>2477890.3133600252</v>
      </c>
      <c r="J414">
        <f t="shared" si="62"/>
        <v>0</v>
      </c>
    </row>
    <row r="415" spans="1:10" x14ac:dyDescent="0.25">
      <c r="A415">
        <v>396</v>
      </c>
      <c r="B415">
        <f t="shared" si="54"/>
        <v>0.47829774709059647</v>
      </c>
      <c r="C415">
        <f t="shared" si="55"/>
        <v>4309.1591683085126</v>
      </c>
      <c r="D415">
        <f t="shared" si="56"/>
        <v>2248.0980462517628</v>
      </c>
      <c r="E415">
        <f t="shared" si="60"/>
        <v>2477890.3133600252</v>
      </c>
      <c r="F415">
        <f t="shared" si="57"/>
        <v>4074.7096845927204</v>
      </c>
      <c r="G415">
        <f t="shared" si="61"/>
        <v>4309.1591683085126</v>
      </c>
      <c r="H415">
        <f t="shared" si="58"/>
        <v>309.15916830851245</v>
      </c>
      <c r="I415">
        <f t="shared" si="59"/>
        <v>2477655.8638763092</v>
      </c>
      <c r="J415">
        <f t="shared" si="62"/>
        <v>0</v>
      </c>
    </row>
    <row r="416" spans="1:10" x14ac:dyDescent="0.25">
      <c r="A416">
        <v>397</v>
      </c>
      <c r="B416">
        <f t="shared" si="54"/>
        <v>0.47915423991086836</v>
      </c>
      <c r="C416">
        <f t="shared" si="55"/>
        <v>4309.7556542037337</v>
      </c>
      <c r="D416">
        <f t="shared" si="56"/>
        <v>2244.7179595121761</v>
      </c>
      <c r="E416">
        <f t="shared" si="60"/>
        <v>2477655.8638763092</v>
      </c>
      <c r="F416">
        <f t="shared" si="57"/>
        <v>4074.3241495362672</v>
      </c>
      <c r="G416">
        <f t="shared" si="61"/>
        <v>4309.7556542037337</v>
      </c>
      <c r="H416">
        <f t="shared" si="58"/>
        <v>309.75565420373357</v>
      </c>
      <c r="I416">
        <f t="shared" si="59"/>
        <v>2477420.432371642</v>
      </c>
      <c r="J416">
        <f t="shared" si="62"/>
        <v>0</v>
      </c>
    </row>
    <row r="417" spans="1:10" x14ac:dyDescent="0.25">
      <c r="A417">
        <v>398</v>
      </c>
      <c r="B417">
        <f t="shared" si="54"/>
        <v>0.48000932660351281</v>
      </c>
      <c r="C417">
        <f t="shared" si="55"/>
        <v>4310.351325582621</v>
      </c>
      <c r="D417">
        <f t="shared" si="56"/>
        <v>2241.3424883651483</v>
      </c>
      <c r="E417">
        <f t="shared" si="60"/>
        <v>2477420.432371642</v>
      </c>
      <c r="F417">
        <f t="shared" si="57"/>
        <v>4073.9369996180676</v>
      </c>
      <c r="G417">
        <f t="shared" si="61"/>
        <v>4310.351325582621</v>
      </c>
      <c r="H417">
        <f t="shared" si="58"/>
        <v>310.35132558262086</v>
      </c>
      <c r="I417">
        <f t="shared" si="59"/>
        <v>2477184.0180456773</v>
      </c>
      <c r="J417">
        <f t="shared" si="62"/>
        <v>0</v>
      </c>
    </row>
    <row r="418" spans="1:10" x14ac:dyDescent="0.25">
      <c r="A418">
        <v>399</v>
      </c>
      <c r="B418">
        <f t="shared" si="54"/>
        <v>0.48086300947700755</v>
      </c>
      <c r="C418">
        <f t="shared" si="55"/>
        <v>4310.9461833099786</v>
      </c>
      <c r="D418">
        <f t="shared" si="56"/>
        <v>2237.9716279101226</v>
      </c>
      <c r="E418">
        <f t="shared" si="60"/>
        <v>2477184.0180456773</v>
      </c>
      <c r="F418">
        <f t="shared" si="57"/>
        <v>4073.5482335220095</v>
      </c>
      <c r="G418">
        <f t="shared" si="61"/>
        <v>4310.9461833099786</v>
      </c>
      <c r="H418">
        <f t="shared" si="58"/>
        <v>310.94618330997838</v>
      </c>
      <c r="I418">
        <f t="shared" si="59"/>
        <v>2476946.6200958895</v>
      </c>
      <c r="J418">
        <f t="shared" si="62"/>
        <v>0</v>
      </c>
    </row>
    <row r="419" spans="1:10" x14ac:dyDescent="0.25">
      <c r="A419">
        <v>400</v>
      </c>
      <c r="B419">
        <f t="shared" si="54"/>
        <v>0.48171529083604125</v>
      </c>
      <c r="C419">
        <f t="shared" si="55"/>
        <v>4311.5402282504429</v>
      </c>
      <c r="D419">
        <f t="shared" si="56"/>
        <v>2234.6053732474893</v>
      </c>
      <c r="E419">
        <f t="shared" si="60"/>
        <v>2476946.6200958895</v>
      </c>
      <c r="F419">
        <f t="shared" si="57"/>
        <v>4073.1578499283987</v>
      </c>
      <c r="G419">
        <f t="shared" si="61"/>
        <v>4311.5402282504429</v>
      </c>
      <c r="H419">
        <f t="shared" si="58"/>
        <v>311.54022825044308</v>
      </c>
      <c r="I419">
        <f t="shared" si="59"/>
        <v>2476708.2377175675</v>
      </c>
      <c r="J419">
        <f t="shared" si="62"/>
        <v>0</v>
      </c>
    </row>
    <row r="420" spans="1:10" x14ac:dyDescent="0.25">
      <c r="A420">
        <v>401</v>
      </c>
      <c r="B420">
        <f t="shared" si="54"/>
        <v>0.48256617298151816</v>
      </c>
      <c r="C420">
        <f t="shared" si="55"/>
        <v>4312.1334612684814</v>
      </c>
      <c r="D420">
        <f t="shared" si="56"/>
        <v>2231.243719478603</v>
      </c>
      <c r="E420">
        <f t="shared" si="60"/>
        <v>2476708.2377175675</v>
      </c>
      <c r="F420">
        <f t="shared" si="57"/>
        <v>4072.7658475139465</v>
      </c>
      <c r="G420">
        <f t="shared" si="61"/>
        <v>4312.1334612684814</v>
      </c>
      <c r="H420">
        <f t="shared" si="58"/>
        <v>312.13346126848177</v>
      </c>
      <c r="I420">
        <f t="shared" si="59"/>
        <v>2476468.8701038128</v>
      </c>
      <c r="J420">
        <f t="shared" si="62"/>
        <v>0</v>
      </c>
    </row>
    <row r="421" spans="1:10" x14ac:dyDescent="0.25">
      <c r="A421">
        <v>402</v>
      </c>
      <c r="B421">
        <f t="shared" si="54"/>
        <v>0.4834156582105652</v>
      </c>
      <c r="C421">
        <f t="shared" si="55"/>
        <v>4312.7258832283887</v>
      </c>
      <c r="D421">
        <f t="shared" si="56"/>
        <v>2227.8866617057961</v>
      </c>
      <c r="E421">
        <f t="shared" si="60"/>
        <v>2476468.8701038128</v>
      </c>
      <c r="F421">
        <f t="shared" si="57"/>
        <v>4072.3722249517673</v>
      </c>
      <c r="G421">
        <f t="shared" si="61"/>
        <v>4312.7258832283887</v>
      </c>
      <c r="H421">
        <f t="shared" si="58"/>
        <v>312.72588322838885</v>
      </c>
      <c r="I421">
        <f t="shared" si="59"/>
        <v>2476228.5164455362</v>
      </c>
      <c r="J421">
        <f t="shared" si="62"/>
        <v>0</v>
      </c>
    </row>
    <row r="422" spans="1:10" x14ac:dyDescent="0.25">
      <c r="A422">
        <v>403</v>
      </c>
      <c r="B422">
        <f t="shared" si="54"/>
        <v>0.48426374881653844</v>
      </c>
      <c r="C422">
        <f t="shared" si="55"/>
        <v>4313.3174949942841</v>
      </c>
      <c r="D422">
        <f t="shared" si="56"/>
        <v>2224.5341950323914</v>
      </c>
      <c r="E422">
        <f t="shared" si="60"/>
        <v>2476228.5164455362</v>
      </c>
      <c r="F422">
        <f t="shared" si="57"/>
        <v>4071.9769809113727</v>
      </c>
      <c r="G422">
        <f t="shared" si="61"/>
        <v>4313.3174949942841</v>
      </c>
      <c r="H422">
        <f t="shared" si="58"/>
        <v>313.31749499428395</v>
      </c>
      <c r="I422">
        <f t="shared" si="59"/>
        <v>2475987.1759314532</v>
      </c>
      <c r="J422">
        <f t="shared" si="62"/>
        <v>0</v>
      </c>
    </row>
    <row r="423" spans="1:10" x14ac:dyDescent="0.25">
      <c r="A423">
        <v>404</v>
      </c>
      <c r="B423">
        <f t="shared" si="54"/>
        <v>0.48511044708902862</v>
      </c>
      <c r="C423">
        <f t="shared" si="55"/>
        <v>4313.9082974301082</v>
      </c>
      <c r="D423">
        <f t="shared" si="56"/>
        <v>2221.1863145627181</v>
      </c>
      <c r="E423">
        <f t="shared" si="60"/>
        <v>2475987.1759314532</v>
      </c>
      <c r="F423">
        <f t="shared" si="57"/>
        <v>4071.5801140586645</v>
      </c>
      <c r="G423">
        <f t="shared" si="61"/>
        <v>4313.9082974301082</v>
      </c>
      <c r="H423">
        <f t="shared" si="58"/>
        <v>313.90829743010852</v>
      </c>
      <c r="I423">
        <f t="shared" si="59"/>
        <v>2475744.8477480817</v>
      </c>
      <c r="J423">
        <f t="shared" si="62"/>
        <v>0</v>
      </c>
    </row>
    <row r="424" spans="1:10" x14ac:dyDescent="0.25">
      <c r="A424">
        <v>405</v>
      </c>
      <c r="B424">
        <f t="shared" si="54"/>
        <v>0.48595575531386759</v>
      </c>
      <c r="C424">
        <f t="shared" si="55"/>
        <v>4314.4982913996246</v>
      </c>
      <c r="D424">
        <f t="shared" si="56"/>
        <v>2217.8430154021289</v>
      </c>
      <c r="E424">
        <f t="shared" si="60"/>
        <v>2475744.8477480817</v>
      </c>
      <c r="F424">
        <f t="shared" si="57"/>
        <v>4071.1816230559316</v>
      </c>
      <c r="G424">
        <f t="shared" si="61"/>
        <v>4314.4982913996246</v>
      </c>
      <c r="H424">
        <f t="shared" si="58"/>
        <v>314.49829139962435</v>
      </c>
      <c r="I424">
        <f t="shared" si="59"/>
        <v>2475501.5310797379</v>
      </c>
      <c r="J424">
        <f t="shared" si="62"/>
        <v>0</v>
      </c>
    </row>
    <row r="425" spans="1:10" x14ac:dyDescent="0.25">
      <c r="A425">
        <v>406</v>
      </c>
      <c r="B425">
        <f t="shared" si="54"/>
        <v>0.48679967577313421</v>
      </c>
      <c r="C425">
        <f t="shared" si="55"/>
        <v>4315.0874777664103</v>
      </c>
      <c r="D425">
        <f t="shared" si="56"/>
        <v>2214.5042926570104</v>
      </c>
      <c r="E425">
        <f t="shared" si="60"/>
        <v>2475501.5310797379</v>
      </c>
      <c r="F425">
        <f t="shared" si="57"/>
        <v>4070.7815065618406</v>
      </c>
      <c r="G425">
        <f t="shared" si="61"/>
        <v>4315.0874777664103</v>
      </c>
      <c r="H425">
        <f t="shared" si="58"/>
        <v>315.08747776641002</v>
      </c>
      <c r="I425">
        <f t="shared" si="59"/>
        <v>2475257.2251085332</v>
      </c>
      <c r="J425">
        <f t="shared" si="62"/>
        <v>0</v>
      </c>
    </row>
    <row r="426" spans="1:10" x14ac:dyDescent="0.25">
      <c r="A426">
        <v>407</v>
      </c>
      <c r="B426">
        <f t="shared" si="54"/>
        <v>0.48764221074516134</v>
      </c>
      <c r="C426">
        <f t="shared" si="55"/>
        <v>4315.6758573938596</v>
      </c>
      <c r="D426">
        <f t="shared" si="56"/>
        <v>2211.1701414347981</v>
      </c>
      <c r="E426">
        <f t="shared" si="60"/>
        <v>2475257.2251085332</v>
      </c>
      <c r="F426">
        <f t="shared" si="57"/>
        <v>4070.379763231434</v>
      </c>
      <c r="G426">
        <f t="shared" si="61"/>
        <v>4315.6758573938596</v>
      </c>
      <c r="H426">
        <f t="shared" si="58"/>
        <v>315.67585739385919</v>
      </c>
      <c r="I426">
        <f t="shared" si="59"/>
        <v>2475011.9290143708</v>
      </c>
      <c r="J426">
        <f t="shared" si="62"/>
        <v>0</v>
      </c>
    </row>
    <row r="427" spans="1:10" x14ac:dyDescent="0.25">
      <c r="A427">
        <v>408</v>
      </c>
      <c r="B427">
        <f t="shared" si="54"/>
        <v>0.48848336250454127</v>
      </c>
      <c r="C427">
        <f t="shared" si="55"/>
        <v>4316.2634311451775</v>
      </c>
      <c r="D427">
        <f t="shared" si="56"/>
        <v>2207.8405568439925</v>
      </c>
      <c r="E427">
        <f t="shared" si="60"/>
        <v>2475011.9290143708</v>
      </c>
      <c r="F427">
        <f t="shared" si="57"/>
        <v>4069.9763917161222</v>
      </c>
      <c r="G427">
        <f t="shared" si="61"/>
        <v>4316.2634311451775</v>
      </c>
      <c r="H427">
        <f t="shared" si="58"/>
        <v>316.26343114517772</v>
      </c>
      <c r="I427">
        <f t="shared" si="59"/>
        <v>2474765.6419749414</v>
      </c>
      <c r="J427">
        <f t="shared" si="62"/>
        <v>0</v>
      </c>
    </row>
    <row r="428" spans="1:10" x14ac:dyDescent="0.25">
      <c r="A428">
        <v>409</v>
      </c>
      <c r="B428">
        <f t="shared" si="54"/>
        <v>0.48932313332213162</v>
      </c>
      <c r="C428">
        <f t="shared" si="55"/>
        <v>4316.8501998833808</v>
      </c>
      <c r="D428">
        <f t="shared" si="56"/>
        <v>2204.5155339941743</v>
      </c>
      <c r="E428">
        <f t="shared" si="60"/>
        <v>2474765.6419749414</v>
      </c>
      <c r="F428">
        <f t="shared" si="57"/>
        <v>4069.5713906636779</v>
      </c>
      <c r="G428">
        <f t="shared" si="61"/>
        <v>4316.8501998833808</v>
      </c>
      <c r="H428">
        <f t="shared" si="58"/>
        <v>316.85019988338087</v>
      </c>
      <c r="I428">
        <f t="shared" si="59"/>
        <v>2474518.3631657218</v>
      </c>
      <c r="J428">
        <f t="shared" si="62"/>
        <v>0</v>
      </c>
    </row>
    <row r="429" spans="1:10" x14ac:dyDescent="0.25">
      <c r="A429">
        <v>410</v>
      </c>
      <c r="B429">
        <f t="shared" si="54"/>
        <v>0.49016152546506253</v>
      </c>
      <c r="C429">
        <f t="shared" si="55"/>
        <v>4317.4361644712917</v>
      </c>
      <c r="D429">
        <f t="shared" si="56"/>
        <v>2201.1950679960146</v>
      </c>
      <c r="E429">
        <f t="shared" si="60"/>
        <v>2474518.3631657218</v>
      </c>
      <c r="F429">
        <f t="shared" si="57"/>
        <v>4069.1647587182324</v>
      </c>
      <c r="G429">
        <f t="shared" si="61"/>
        <v>4317.4361644712917</v>
      </c>
      <c r="H429">
        <f t="shared" si="58"/>
        <v>317.43616447129153</v>
      </c>
      <c r="I429">
        <f t="shared" si="59"/>
        <v>2474270.0917599685</v>
      </c>
      <c r="J429">
        <f t="shared" si="62"/>
        <v>0</v>
      </c>
    </row>
    <row r="430" spans="1:10" x14ac:dyDescent="0.25">
      <c r="A430">
        <v>411</v>
      </c>
      <c r="B430">
        <f t="shared" si="54"/>
        <v>0.49099854119674147</v>
      </c>
      <c r="C430">
        <f t="shared" si="55"/>
        <v>4318.0213257715368</v>
      </c>
      <c r="D430">
        <f t="shared" si="56"/>
        <v>2197.8791539612926</v>
      </c>
      <c r="E430">
        <f t="shared" si="60"/>
        <v>2474270.0917599685</v>
      </c>
      <c r="F430">
        <f t="shared" si="57"/>
        <v>4068.7564945202671</v>
      </c>
      <c r="G430">
        <f t="shared" si="61"/>
        <v>4318.0213257715368</v>
      </c>
      <c r="H430">
        <f t="shared" si="58"/>
        <v>318.02132577153662</v>
      </c>
      <c r="I430">
        <f t="shared" si="59"/>
        <v>2474020.8269287171</v>
      </c>
      <c r="J430">
        <f t="shared" si="62"/>
        <v>0</v>
      </c>
    </row>
    <row r="431" spans="1:10" x14ac:dyDescent="0.25">
      <c r="A431">
        <v>412</v>
      </c>
      <c r="B431">
        <f t="shared" si="54"/>
        <v>0.49183418277686064</v>
      </c>
      <c r="C431">
        <f t="shared" si="55"/>
        <v>4318.6056846465463</v>
      </c>
      <c r="D431">
        <f t="shared" si="56"/>
        <v>2194.5677870029076</v>
      </c>
      <c r="E431">
        <f t="shared" si="60"/>
        <v>2474020.8269287171</v>
      </c>
      <c r="F431">
        <f t="shared" si="57"/>
        <v>4068.3465967066099</v>
      </c>
      <c r="G431">
        <f t="shared" si="61"/>
        <v>4318.6056846465463</v>
      </c>
      <c r="H431">
        <f t="shared" si="58"/>
        <v>318.6056846465458</v>
      </c>
      <c r="I431">
        <f t="shared" si="59"/>
        <v>2473770.5678407773</v>
      </c>
      <c r="J431">
        <f t="shared" si="62"/>
        <v>0</v>
      </c>
    </row>
    <row r="432" spans="1:10" x14ac:dyDescent="0.25">
      <c r="A432">
        <v>413</v>
      </c>
      <c r="B432">
        <f t="shared" si="54"/>
        <v>0.49266845246140201</v>
      </c>
      <c r="C432">
        <f t="shared" si="55"/>
        <v>4319.1892419585483</v>
      </c>
      <c r="D432">
        <f t="shared" si="56"/>
        <v>2191.2609622348941</v>
      </c>
      <c r="E432">
        <f t="shared" si="60"/>
        <v>2473770.5678407773</v>
      </c>
      <c r="F432">
        <f t="shared" si="57"/>
        <v>4067.9350639104296</v>
      </c>
      <c r="G432">
        <f t="shared" si="61"/>
        <v>4319.1892419585483</v>
      </c>
      <c r="H432">
        <f t="shared" si="58"/>
        <v>319.18924195854811</v>
      </c>
      <c r="I432">
        <f t="shared" si="59"/>
        <v>2473519.3136627292</v>
      </c>
      <c r="J432">
        <f t="shared" si="62"/>
        <v>0</v>
      </c>
    </row>
    <row r="433" spans="1:10" x14ac:dyDescent="0.25">
      <c r="A433">
        <v>414</v>
      </c>
      <c r="B433">
        <f t="shared" si="54"/>
        <v>0.49350135250264415</v>
      </c>
      <c r="C433">
        <f t="shared" si="55"/>
        <v>4319.7719985695694</v>
      </c>
      <c r="D433">
        <f t="shared" si="56"/>
        <v>2187.958674772437</v>
      </c>
      <c r="E433">
        <f t="shared" si="60"/>
        <v>2473519.3136627292</v>
      </c>
      <c r="F433">
        <f t="shared" si="57"/>
        <v>4067.5218947612275</v>
      </c>
      <c r="G433">
        <f t="shared" si="61"/>
        <v>4319.7719985695694</v>
      </c>
      <c r="H433">
        <f t="shared" si="58"/>
        <v>319.77199856956986</v>
      </c>
      <c r="I433">
        <f t="shared" si="59"/>
        <v>2473267.0635589212</v>
      </c>
      <c r="J433">
        <f t="shared" si="62"/>
        <v>0</v>
      </c>
    </row>
    <row r="434" spans="1:10" x14ac:dyDescent="0.25">
      <c r="A434">
        <v>415</v>
      </c>
      <c r="B434">
        <f t="shared" si="54"/>
        <v>0.49433288514916718</v>
      </c>
      <c r="C434">
        <f t="shared" si="55"/>
        <v>4320.3539553414321</v>
      </c>
      <c r="D434">
        <f t="shared" si="56"/>
        <v>2184.6609197318858</v>
      </c>
      <c r="E434">
        <f t="shared" si="60"/>
        <v>2473267.0635589212</v>
      </c>
      <c r="F434">
        <f t="shared" si="57"/>
        <v>4067.1070878848359</v>
      </c>
      <c r="G434">
        <f t="shared" si="61"/>
        <v>4320.3539553414321</v>
      </c>
      <c r="H434">
        <f t="shared" si="58"/>
        <v>320.35395534143191</v>
      </c>
      <c r="I434">
        <f t="shared" si="59"/>
        <v>2473013.8166914647</v>
      </c>
      <c r="J434">
        <f t="shared" si="62"/>
        <v>0</v>
      </c>
    </row>
    <row r="435" spans="1:10" x14ac:dyDescent="0.25">
      <c r="A435">
        <v>416</v>
      </c>
      <c r="B435">
        <f t="shared" si="54"/>
        <v>0.49516305264586113</v>
      </c>
      <c r="C435">
        <f t="shared" si="55"/>
        <v>4320.935113135748</v>
      </c>
      <c r="D435">
        <f t="shared" si="56"/>
        <v>2181.3676922307613</v>
      </c>
      <c r="E435">
        <f t="shared" si="60"/>
        <v>2473013.8166914647</v>
      </c>
      <c r="F435">
        <f t="shared" si="57"/>
        <v>4066.690641903408</v>
      </c>
      <c r="G435">
        <f t="shared" si="61"/>
        <v>4320.935113135748</v>
      </c>
      <c r="H435">
        <f t="shared" si="58"/>
        <v>320.93511313574794</v>
      </c>
      <c r="I435">
        <f t="shared" si="59"/>
        <v>2472759.5722202323</v>
      </c>
      <c r="J435">
        <f t="shared" si="62"/>
        <v>0</v>
      </c>
    </row>
    <row r="436" spans="1:10" x14ac:dyDescent="0.25">
      <c r="A436">
        <v>417</v>
      </c>
      <c r="B436">
        <f t="shared" si="54"/>
        <v>0.49599185723392936</v>
      </c>
      <c r="C436">
        <f t="shared" si="55"/>
        <v>4321.5154728139205</v>
      </c>
      <c r="D436">
        <f t="shared" si="56"/>
        <v>2178.0789873877816</v>
      </c>
      <c r="E436">
        <f t="shared" si="60"/>
        <v>2472759.5722202323</v>
      </c>
      <c r="F436">
        <f t="shared" si="57"/>
        <v>4066.2725554354156</v>
      </c>
      <c r="G436">
        <f t="shared" si="61"/>
        <v>4321.5154728139205</v>
      </c>
      <c r="H436">
        <f t="shared" si="58"/>
        <v>321.51547281392084</v>
      </c>
      <c r="I436">
        <f t="shared" si="59"/>
        <v>2472504.3293028539</v>
      </c>
      <c r="J436">
        <f t="shared" si="62"/>
        <v>0</v>
      </c>
    </row>
    <row r="437" spans="1:10" x14ac:dyDescent="0.25">
      <c r="A437">
        <v>418</v>
      </c>
      <c r="B437">
        <f t="shared" si="54"/>
        <v>0.49681930115089612</v>
      </c>
      <c r="C437">
        <f t="shared" si="55"/>
        <v>4322.095035237141</v>
      </c>
      <c r="D437">
        <f t="shared" si="56"/>
        <v>2174.7948003228666</v>
      </c>
      <c r="E437">
        <f t="shared" si="60"/>
        <v>2472504.3293028539</v>
      </c>
      <c r="F437">
        <f t="shared" si="57"/>
        <v>4065.8528270956431</v>
      </c>
      <c r="G437">
        <f t="shared" si="61"/>
        <v>4322.095035237141</v>
      </c>
      <c r="H437">
        <f t="shared" si="58"/>
        <v>322.09503523714108</v>
      </c>
      <c r="I437">
        <f t="shared" si="59"/>
        <v>2472248.0870947121</v>
      </c>
      <c r="J437">
        <f t="shared" si="62"/>
        <v>0</v>
      </c>
    </row>
    <row r="438" spans="1:10" x14ac:dyDescent="0.25">
      <c r="A438">
        <v>419</v>
      </c>
      <c r="B438">
        <f t="shared" si="54"/>
        <v>0.49764538663061231</v>
      </c>
      <c r="C438">
        <f t="shared" si="55"/>
        <v>4322.6738012663845</v>
      </c>
      <c r="D438">
        <f t="shared" si="56"/>
        <v>2171.5151261571564</v>
      </c>
      <c r="E438">
        <f t="shared" si="60"/>
        <v>2472248.0870947121</v>
      </c>
      <c r="F438">
        <f t="shared" si="57"/>
        <v>4065.4314554951779</v>
      </c>
      <c r="G438">
        <f t="shared" si="61"/>
        <v>4322.6738012663845</v>
      </c>
      <c r="H438">
        <f t="shared" si="58"/>
        <v>322.67380126638426</v>
      </c>
      <c r="I438">
        <f t="shared" si="59"/>
        <v>2471990.8447489408</v>
      </c>
      <c r="J438">
        <f t="shared" si="62"/>
        <v>0</v>
      </c>
    </row>
    <row r="439" spans="1:10" x14ac:dyDescent="0.25">
      <c r="A439">
        <v>420</v>
      </c>
      <c r="B439">
        <f t="shared" si="54"/>
        <v>0.4984701159032614</v>
      </c>
      <c r="C439">
        <f t="shared" si="55"/>
        <v>4323.2517717624087</v>
      </c>
      <c r="D439">
        <f t="shared" si="56"/>
        <v>2168.2399600130207</v>
      </c>
      <c r="E439">
        <f t="shared" si="60"/>
        <v>2471990.8447489408</v>
      </c>
      <c r="F439">
        <f t="shared" si="57"/>
        <v>4065.0084392414119</v>
      </c>
      <c r="G439">
        <f t="shared" si="61"/>
        <v>4323.2517717624087</v>
      </c>
      <c r="H439">
        <f t="shared" si="58"/>
        <v>323.25177176240817</v>
      </c>
      <c r="I439">
        <f t="shared" si="59"/>
        <v>2471732.6014164197</v>
      </c>
      <c r="J439">
        <f t="shared" si="62"/>
        <v>0</v>
      </c>
    </row>
    <row r="440" spans="1:10" x14ac:dyDescent="0.25">
      <c r="A440">
        <v>421</v>
      </c>
      <c r="B440">
        <f t="shared" si="54"/>
        <v>0.49929349119536559</v>
      </c>
      <c r="C440">
        <f t="shared" si="55"/>
        <v>4323.8289475857509</v>
      </c>
      <c r="D440">
        <f t="shared" si="56"/>
        <v>2164.9692970140777</v>
      </c>
      <c r="E440">
        <f t="shared" si="60"/>
        <v>2471732.6014164197</v>
      </c>
      <c r="F440">
        <f t="shared" si="57"/>
        <v>4064.5837769380273</v>
      </c>
      <c r="G440">
        <f t="shared" si="61"/>
        <v>4323.8289475857509</v>
      </c>
      <c r="H440">
        <f t="shared" si="58"/>
        <v>323.82894758575094</v>
      </c>
      <c r="I440">
        <f t="shared" si="59"/>
        <v>2471473.356245772</v>
      </c>
      <c r="J440">
        <f t="shared" si="62"/>
        <v>0</v>
      </c>
    </row>
    <row r="441" spans="1:10" x14ac:dyDescent="0.25">
      <c r="A441">
        <v>422</v>
      </c>
      <c r="B441">
        <f t="shared" si="54"/>
        <v>0.50011551472979154</v>
      </c>
      <c r="C441">
        <f t="shared" si="55"/>
        <v>4324.4053295967287</v>
      </c>
      <c r="D441">
        <f t="shared" si="56"/>
        <v>2161.7031322852072</v>
      </c>
      <c r="E441">
        <f t="shared" si="60"/>
        <v>2471473.356245772</v>
      </c>
      <c r="F441">
        <f t="shared" si="57"/>
        <v>4064.157467184998</v>
      </c>
      <c r="G441">
        <f t="shared" si="61"/>
        <v>4324.4053295967287</v>
      </c>
      <c r="H441">
        <f t="shared" si="58"/>
        <v>324.40532959672828</v>
      </c>
      <c r="I441">
        <f t="shared" si="59"/>
        <v>2471213.1083833603</v>
      </c>
      <c r="J441">
        <f t="shared" si="62"/>
        <v>0</v>
      </c>
    </row>
    <row r="442" spans="1:10" x14ac:dyDescent="0.25">
      <c r="A442">
        <v>423</v>
      </c>
      <c r="B442">
        <f t="shared" si="54"/>
        <v>0.50093618872575685</v>
      </c>
      <c r="C442">
        <f t="shared" si="55"/>
        <v>4324.9809186554312</v>
      </c>
      <c r="D442">
        <f t="shared" si="56"/>
        <v>2158.441460952557</v>
      </c>
      <c r="E442">
        <f t="shared" si="60"/>
        <v>2471213.1083833603</v>
      </c>
      <c r="F442">
        <f t="shared" si="57"/>
        <v>4063.7295085785795</v>
      </c>
      <c r="G442">
        <f t="shared" si="61"/>
        <v>4324.9809186554312</v>
      </c>
      <c r="H442">
        <f t="shared" si="58"/>
        <v>324.98091865543114</v>
      </c>
      <c r="I442">
        <f t="shared" si="59"/>
        <v>2470951.8569732835</v>
      </c>
      <c r="J442">
        <f t="shared" si="62"/>
        <v>0</v>
      </c>
    </row>
    <row r="443" spans="1:10" x14ac:dyDescent="0.25">
      <c r="A443">
        <v>424</v>
      </c>
      <c r="B443">
        <f t="shared" si="54"/>
        <v>0.50175551539883556</v>
      </c>
      <c r="C443">
        <f t="shared" si="55"/>
        <v>4325.5557156217237</v>
      </c>
      <c r="D443">
        <f t="shared" si="56"/>
        <v>2155.1842781435666</v>
      </c>
      <c r="E443">
        <f t="shared" si="60"/>
        <v>2470951.8569732835</v>
      </c>
      <c r="F443">
        <f t="shared" si="57"/>
        <v>4063.299899711305</v>
      </c>
      <c r="G443">
        <f t="shared" si="61"/>
        <v>4325.5557156217237</v>
      </c>
      <c r="H443">
        <f t="shared" si="58"/>
        <v>325.55571562172355</v>
      </c>
      <c r="I443">
        <f t="shared" si="59"/>
        <v>2470689.6011573728</v>
      </c>
      <c r="J443">
        <f t="shared" si="62"/>
        <v>0</v>
      </c>
    </row>
    <row r="444" spans="1:10" x14ac:dyDescent="0.25">
      <c r="A444">
        <v>425</v>
      </c>
      <c r="B444">
        <f t="shared" si="54"/>
        <v>0.50257349696096454</v>
      </c>
      <c r="C444">
        <f t="shared" si="55"/>
        <v>4326.1297213552398</v>
      </c>
      <c r="D444">
        <f t="shared" si="56"/>
        <v>2151.9315789869734</v>
      </c>
      <c r="E444">
        <f t="shared" si="60"/>
        <v>2470689.6011573728</v>
      </c>
      <c r="F444">
        <f t="shared" si="57"/>
        <v>4062.8686391719784</v>
      </c>
      <c r="G444">
        <f t="shared" si="61"/>
        <v>4326.1297213552398</v>
      </c>
      <c r="H444">
        <f t="shared" si="58"/>
        <v>326.12972135523984</v>
      </c>
      <c r="I444">
        <f t="shared" si="59"/>
        <v>2470426.3400751897</v>
      </c>
      <c r="J444">
        <f t="shared" si="62"/>
        <v>0</v>
      </c>
    </row>
    <row r="445" spans="1:10" x14ac:dyDescent="0.25">
      <c r="A445">
        <v>426</v>
      </c>
      <c r="B445">
        <f t="shared" si="54"/>
        <v>0.50339013562044876</v>
      </c>
      <c r="C445">
        <f t="shared" si="55"/>
        <v>4326.7029367153827</v>
      </c>
      <c r="D445">
        <f t="shared" si="56"/>
        <v>2148.6833586128323</v>
      </c>
      <c r="E445">
        <f t="shared" si="60"/>
        <v>2470426.3400751897</v>
      </c>
      <c r="F445">
        <f t="shared" si="57"/>
        <v>4062.4357255456712</v>
      </c>
      <c r="G445">
        <f t="shared" si="61"/>
        <v>4326.7029367153827</v>
      </c>
      <c r="H445">
        <f t="shared" si="58"/>
        <v>326.70293671538258</v>
      </c>
      <c r="I445">
        <f t="shared" si="59"/>
        <v>2470162.0728640198</v>
      </c>
      <c r="J445">
        <f t="shared" si="62"/>
        <v>0</v>
      </c>
    </row>
    <row r="446" spans="1:10" x14ac:dyDescent="0.25">
      <c r="A446">
        <v>427</v>
      </c>
      <c r="B446">
        <f t="shared" si="54"/>
        <v>0.50420543358196857</v>
      </c>
      <c r="C446">
        <f t="shared" si="55"/>
        <v>4327.2753625613204</v>
      </c>
      <c r="D446">
        <f t="shared" si="56"/>
        <v>2145.4396121525197</v>
      </c>
      <c r="E446">
        <f t="shared" si="60"/>
        <v>2470162.0728640198</v>
      </c>
      <c r="F446">
        <f t="shared" si="57"/>
        <v>4062.0011574137129</v>
      </c>
      <c r="G446">
        <f t="shared" si="61"/>
        <v>4327.2753625613204</v>
      </c>
      <c r="H446">
        <f t="shared" si="58"/>
        <v>327.27536256132009</v>
      </c>
      <c r="I446">
        <f t="shared" si="59"/>
        <v>2469896.798658872</v>
      </c>
      <c r="J446">
        <f t="shared" si="62"/>
        <v>0</v>
      </c>
    </row>
    <row r="447" spans="1:10" x14ac:dyDescent="0.25">
      <c r="A447">
        <v>428</v>
      </c>
      <c r="B447">
        <f t="shared" si="54"/>
        <v>0.50501939304658428</v>
      </c>
      <c r="C447">
        <f t="shared" si="55"/>
        <v>4327.8469997519842</v>
      </c>
      <c r="D447">
        <f t="shared" si="56"/>
        <v>2142.2003347387567</v>
      </c>
      <c r="E447">
        <f t="shared" si="60"/>
        <v>2469896.798658872</v>
      </c>
      <c r="F447">
        <f t="shared" si="57"/>
        <v>4061.564933353689</v>
      </c>
      <c r="G447">
        <f t="shared" si="61"/>
        <v>4327.8469997519842</v>
      </c>
      <c r="H447">
        <f t="shared" si="58"/>
        <v>327.84699975198413</v>
      </c>
      <c r="I447">
        <f t="shared" si="59"/>
        <v>2469630.5165924737</v>
      </c>
      <c r="J447">
        <f t="shared" si="62"/>
        <v>0</v>
      </c>
    </row>
    <row r="448" spans="1:10" x14ac:dyDescent="0.25">
      <c r="A448">
        <v>429</v>
      </c>
      <c r="B448">
        <f t="shared" si="54"/>
        <v>0.50583201621174256</v>
      </c>
      <c r="C448">
        <f t="shared" si="55"/>
        <v>4328.4178491460671</v>
      </c>
      <c r="D448">
        <f t="shared" si="56"/>
        <v>2138.9655215056177</v>
      </c>
      <c r="E448">
        <f t="shared" si="60"/>
        <v>2469630.5165924737</v>
      </c>
      <c r="F448">
        <f t="shared" si="57"/>
        <v>4061.1270519394325</v>
      </c>
      <c r="G448">
        <f t="shared" si="61"/>
        <v>4328.4178491460671</v>
      </c>
      <c r="H448">
        <f t="shared" si="58"/>
        <v>328.4178491460674</v>
      </c>
      <c r="I448">
        <f t="shared" si="59"/>
        <v>2469363.2257952667</v>
      </c>
      <c r="J448">
        <f t="shared" si="62"/>
        <v>0</v>
      </c>
    </row>
    <row r="449" spans="1:10" x14ac:dyDescent="0.25">
      <c r="A449">
        <v>430</v>
      </c>
      <c r="B449">
        <f t="shared" si="54"/>
        <v>0.50664330527128265</v>
      </c>
      <c r="C449">
        <f t="shared" si="55"/>
        <v>4328.987911602022</v>
      </c>
      <c r="D449">
        <f t="shared" si="56"/>
        <v>2135.7351675885461</v>
      </c>
      <c r="E449">
        <f t="shared" si="60"/>
        <v>2469363.2257952667</v>
      </c>
      <c r="F449">
        <f t="shared" si="57"/>
        <v>4060.6875117410186</v>
      </c>
      <c r="G449">
        <f t="shared" si="61"/>
        <v>4328.987911602022</v>
      </c>
      <c r="H449">
        <f t="shared" si="58"/>
        <v>328.98791160202131</v>
      </c>
      <c r="I449">
        <f t="shared" si="59"/>
        <v>2469094.9253954059</v>
      </c>
      <c r="J449">
        <f t="shared" si="62"/>
        <v>0</v>
      </c>
    </row>
    <row r="450" spans="1:10" x14ac:dyDescent="0.25">
      <c r="A450">
        <v>431</v>
      </c>
      <c r="B450">
        <f t="shared" si="54"/>
        <v>0.50745326241544242</v>
      </c>
      <c r="C450">
        <f t="shared" si="55"/>
        <v>4329.5571879780537</v>
      </c>
      <c r="D450">
        <f t="shared" si="56"/>
        <v>2132.5092681243614</v>
      </c>
      <c r="E450">
        <f t="shared" si="60"/>
        <v>2469094.9253954059</v>
      </c>
      <c r="F450">
        <f t="shared" si="57"/>
        <v>4060.2463113247618</v>
      </c>
      <c r="G450">
        <f t="shared" si="61"/>
        <v>4329.5571879780537</v>
      </c>
      <c r="H450">
        <f t="shared" si="58"/>
        <v>329.55718797805383</v>
      </c>
      <c r="I450">
        <f t="shared" si="59"/>
        <v>2468825.6145187523</v>
      </c>
      <c r="J450">
        <f t="shared" si="62"/>
        <v>0</v>
      </c>
    </row>
    <row r="451" spans="1:10" x14ac:dyDescent="0.25">
      <c r="A451">
        <v>432</v>
      </c>
      <c r="B451">
        <f t="shared" si="54"/>
        <v>0.50826188983086373</v>
      </c>
      <c r="C451">
        <f t="shared" si="55"/>
        <v>4330.1256791321275</v>
      </c>
      <c r="D451">
        <f t="shared" si="56"/>
        <v>2129.2878182512804</v>
      </c>
      <c r="E451">
        <f t="shared" si="60"/>
        <v>2468825.6145187523</v>
      </c>
      <c r="F451">
        <f t="shared" si="57"/>
        <v>4059.8034492532047</v>
      </c>
      <c r="G451">
        <f t="shared" si="61"/>
        <v>4330.1256791321275</v>
      </c>
      <c r="H451">
        <f t="shared" si="58"/>
        <v>330.12567913212706</v>
      </c>
      <c r="I451">
        <f t="shared" si="59"/>
        <v>2468555.2922888733</v>
      </c>
      <c r="J451">
        <f t="shared" si="62"/>
        <v>0</v>
      </c>
    </row>
    <row r="452" spans="1:10" x14ac:dyDescent="0.25">
      <c r="A452">
        <v>433</v>
      </c>
      <c r="B452">
        <f t="shared" si="54"/>
        <v>0.50906918970059811</v>
      </c>
      <c r="C452">
        <f t="shared" si="55"/>
        <v>4330.6933859219544</v>
      </c>
      <c r="D452">
        <f t="shared" si="56"/>
        <v>2126.070813108925</v>
      </c>
      <c r="E452">
        <f t="shared" si="60"/>
        <v>2468555.2922888733</v>
      </c>
      <c r="F452">
        <f t="shared" si="57"/>
        <v>4059.358924085117</v>
      </c>
      <c r="G452">
        <f t="shared" si="61"/>
        <v>4330.6933859219544</v>
      </c>
      <c r="H452">
        <f t="shared" si="58"/>
        <v>330.69338592195436</v>
      </c>
      <c r="I452">
        <f t="shared" si="59"/>
        <v>2468283.9578270367</v>
      </c>
      <c r="J452">
        <f t="shared" si="62"/>
        <v>0</v>
      </c>
    </row>
    <row r="453" spans="1:10" x14ac:dyDescent="0.25">
      <c r="A453">
        <v>434</v>
      </c>
      <c r="B453">
        <f t="shared" si="54"/>
        <v>0.50987516420411394</v>
      </c>
      <c r="C453">
        <f t="shared" si="55"/>
        <v>4331.2603092049985</v>
      </c>
      <c r="D453">
        <f t="shared" si="56"/>
        <v>2122.8582478383387</v>
      </c>
      <c r="E453">
        <f t="shared" si="60"/>
        <v>2468283.9578270367</v>
      </c>
      <c r="F453">
        <f t="shared" si="57"/>
        <v>4058.9127343754885</v>
      </c>
      <c r="G453">
        <f t="shared" si="61"/>
        <v>4331.2603092049985</v>
      </c>
      <c r="H453">
        <f t="shared" si="58"/>
        <v>331.26030920499898</v>
      </c>
      <c r="I453">
        <f t="shared" si="59"/>
        <v>2468011.6102522071</v>
      </c>
      <c r="J453">
        <f t="shared" si="62"/>
        <v>0</v>
      </c>
    </row>
    <row r="454" spans="1:10" x14ac:dyDescent="0.25">
      <c r="A454">
        <v>435</v>
      </c>
      <c r="B454">
        <f t="shared" si="54"/>
        <v>0.51067981551730079</v>
      </c>
      <c r="C454">
        <f t="shared" si="55"/>
        <v>4331.8264498384715</v>
      </c>
      <c r="D454">
        <f t="shared" si="56"/>
        <v>2119.6501175819967</v>
      </c>
      <c r="E454">
        <f t="shared" si="60"/>
        <v>2468011.6102522071</v>
      </c>
      <c r="F454">
        <f t="shared" si="57"/>
        <v>4058.4648786755206</v>
      </c>
      <c r="G454">
        <f t="shared" si="61"/>
        <v>4331.8264498384715</v>
      </c>
      <c r="H454">
        <f t="shared" si="58"/>
        <v>331.82644983847121</v>
      </c>
      <c r="I454">
        <f t="shared" si="59"/>
        <v>2467738.2486810442</v>
      </c>
      <c r="J454">
        <f t="shared" si="62"/>
        <v>0</v>
      </c>
    </row>
    <row r="455" spans="1:10" x14ac:dyDescent="0.25">
      <c r="A455">
        <v>436</v>
      </c>
      <c r="B455">
        <f t="shared" si="54"/>
        <v>0.51148314581247667</v>
      </c>
      <c r="C455">
        <f t="shared" si="55"/>
        <v>4332.3918086793265</v>
      </c>
      <c r="D455">
        <f t="shared" si="56"/>
        <v>2116.446417483819</v>
      </c>
      <c r="E455">
        <f t="shared" si="60"/>
        <v>2467738.2486810442</v>
      </c>
      <c r="F455">
        <f t="shared" si="57"/>
        <v>4058.0153555326247</v>
      </c>
      <c r="G455">
        <f t="shared" si="61"/>
        <v>4332.3918086793265</v>
      </c>
      <c r="H455">
        <f t="shared" si="58"/>
        <v>332.39180867932612</v>
      </c>
      <c r="I455">
        <f t="shared" si="59"/>
        <v>2467463.8722278974</v>
      </c>
      <c r="J455">
        <f t="shared" si="62"/>
        <v>0</v>
      </c>
    </row>
    <row r="456" spans="1:10" x14ac:dyDescent="0.25">
      <c r="A456">
        <v>437</v>
      </c>
      <c r="B456">
        <f t="shared" si="54"/>
        <v>0.51228515725839263</v>
      </c>
      <c r="C456">
        <f t="shared" si="55"/>
        <v>4332.9563865842611</v>
      </c>
      <c r="D456">
        <f t="shared" si="56"/>
        <v>2113.2471426891866</v>
      </c>
      <c r="E456">
        <f t="shared" si="60"/>
        <v>2467463.8722278974</v>
      </c>
      <c r="F456">
        <f t="shared" si="57"/>
        <v>4057.5641634904132</v>
      </c>
      <c r="G456">
        <f t="shared" si="61"/>
        <v>4332.9563865842611</v>
      </c>
      <c r="H456">
        <f t="shared" si="58"/>
        <v>332.95638658426122</v>
      </c>
      <c r="I456">
        <f t="shared" si="59"/>
        <v>2467188.4800048033</v>
      </c>
      <c r="J456">
        <f t="shared" si="62"/>
        <v>0</v>
      </c>
    </row>
    <row r="457" spans="1:10" x14ac:dyDescent="0.25">
      <c r="A457">
        <v>438</v>
      </c>
      <c r="B457">
        <f t="shared" si="54"/>
        <v>0.51308585202023949</v>
      </c>
      <c r="C457">
        <f t="shared" si="55"/>
        <v>4333.5201844097146</v>
      </c>
      <c r="D457">
        <f t="shared" si="56"/>
        <v>2110.0522883449507</v>
      </c>
      <c r="E457">
        <f t="shared" si="60"/>
        <v>2467188.4800048033</v>
      </c>
      <c r="F457">
        <f t="shared" si="57"/>
        <v>4057.1113010886947</v>
      </c>
      <c r="G457">
        <f t="shared" si="61"/>
        <v>4333.5201844097146</v>
      </c>
      <c r="H457">
        <f t="shared" si="58"/>
        <v>333.52018440971455</v>
      </c>
      <c r="I457">
        <f t="shared" si="59"/>
        <v>2466912.0711214822</v>
      </c>
      <c r="J457">
        <f t="shared" si="62"/>
        <v>0</v>
      </c>
    </row>
    <row r="458" spans="1:10" x14ac:dyDescent="0.25">
      <c r="A458">
        <v>439</v>
      </c>
      <c r="B458">
        <f t="shared" si="54"/>
        <v>0.51388523225965343</v>
      </c>
      <c r="C458">
        <f t="shared" si="55"/>
        <v>4334.0832030118618</v>
      </c>
      <c r="D458">
        <f t="shared" si="56"/>
        <v>2106.8618495994488</v>
      </c>
      <c r="E458">
        <f t="shared" si="60"/>
        <v>2466912.0711214822</v>
      </c>
      <c r="F458">
        <f t="shared" si="57"/>
        <v>4056.6567668634693</v>
      </c>
      <c r="G458">
        <f t="shared" si="61"/>
        <v>4334.0832030118618</v>
      </c>
      <c r="H458">
        <f t="shared" si="58"/>
        <v>334.08320301186194</v>
      </c>
      <c r="I458">
        <f t="shared" si="59"/>
        <v>2466634.6446853341</v>
      </c>
      <c r="J458">
        <f t="shared" si="62"/>
        <v>0</v>
      </c>
    </row>
    <row r="459" spans="1:10" x14ac:dyDescent="0.25">
      <c r="A459">
        <v>440</v>
      </c>
      <c r="B459">
        <f t="shared" si="54"/>
        <v>0.51468330013472163</v>
      </c>
      <c r="C459">
        <f t="shared" si="55"/>
        <v>4334.6454432466153</v>
      </c>
      <c r="D459">
        <f t="shared" si="56"/>
        <v>2103.6758216025141</v>
      </c>
      <c r="E459">
        <f t="shared" si="60"/>
        <v>2466634.6446853341</v>
      </c>
      <c r="F459">
        <f t="shared" si="57"/>
        <v>4056.2005593469221</v>
      </c>
      <c r="G459">
        <f t="shared" si="61"/>
        <v>4334.6454432466153</v>
      </c>
      <c r="H459">
        <f t="shared" si="58"/>
        <v>334.64544324661517</v>
      </c>
      <c r="I459">
        <f t="shared" si="59"/>
        <v>2466356.1998014343</v>
      </c>
      <c r="J459">
        <f t="shared" si="62"/>
        <v>0</v>
      </c>
    </row>
    <row r="460" spans="1:10" x14ac:dyDescent="0.25">
      <c r="A460">
        <v>441</v>
      </c>
      <c r="B460">
        <f t="shared" si="54"/>
        <v>0.51548005779998873</v>
      </c>
      <c r="C460">
        <f t="shared" si="55"/>
        <v>4335.2069059696196</v>
      </c>
      <c r="D460">
        <f t="shared" si="56"/>
        <v>2100.4941995054901</v>
      </c>
      <c r="E460">
        <f t="shared" si="60"/>
        <v>2466356.1998014343</v>
      </c>
      <c r="F460">
        <f t="shared" si="57"/>
        <v>4055.7426770674142</v>
      </c>
      <c r="G460">
        <f t="shared" si="61"/>
        <v>4335.2069059696196</v>
      </c>
      <c r="H460">
        <f t="shared" si="58"/>
        <v>335.20690596961941</v>
      </c>
      <c r="I460">
        <f t="shared" si="59"/>
        <v>2466076.7355725323</v>
      </c>
      <c r="J460">
        <f t="shared" si="62"/>
        <v>0</v>
      </c>
    </row>
    <row r="461" spans="1:10" x14ac:dyDescent="0.25">
      <c r="A461">
        <v>442</v>
      </c>
      <c r="B461">
        <f t="shared" si="54"/>
        <v>0.51627550740646178</v>
      </c>
      <c r="C461">
        <f t="shared" si="55"/>
        <v>4335.7675920362508</v>
      </c>
      <c r="D461">
        <f t="shared" si="56"/>
        <v>2097.3169784612423</v>
      </c>
      <c r="E461">
        <f t="shared" si="60"/>
        <v>2466076.7355725323</v>
      </c>
      <c r="F461">
        <f t="shared" si="57"/>
        <v>4055.2831185494829</v>
      </c>
      <c r="G461">
        <f t="shared" si="61"/>
        <v>4335.7675920362508</v>
      </c>
      <c r="H461">
        <f t="shared" si="58"/>
        <v>335.76759203625124</v>
      </c>
      <c r="I461">
        <f t="shared" si="59"/>
        <v>2465796.2510990454</v>
      </c>
      <c r="J461">
        <f t="shared" si="62"/>
        <v>0</v>
      </c>
    </row>
    <row r="462" spans="1:10" x14ac:dyDescent="0.25">
      <c r="A462">
        <v>443</v>
      </c>
      <c r="B462">
        <f t="shared" si="54"/>
        <v>0.5170696511016164</v>
      </c>
      <c r="C462">
        <f t="shared" si="55"/>
        <v>4336.3275023016158</v>
      </c>
      <c r="D462">
        <f t="shared" si="56"/>
        <v>2094.1441536241755</v>
      </c>
      <c r="E462">
        <f t="shared" si="60"/>
        <v>2465796.2510990454</v>
      </c>
      <c r="F462">
        <f t="shared" si="57"/>
        <v>4054.82188231383</v>
      </c>
      <c r="G462">
        <f t="shared" si="61"/>
        <v>4336.3275023016158</v>
      </c>
      <c r="H462">
        <f t="shared" si="58"/>
        <v>336.32750230161599</v>
      </c>
      <c r="I462">
        <f t="shared" si="59"/>
        <v>2465514.745479058</v>
      </c>
      <c r="J462">
        <f t="shared" si="62"/>
        <v>0</v>
      </c>
    </row>
    <row r="463" spans="1:10" x14ac:dyDescent="0.25">
      <c r="A463">
        <v>444</v>
      </c>
      <c r="B463">
        <f t="shared" si="54"/>
        <v>0.51786249102940329</v>
      </c>
      <c r="C463">
        <f t="shared" si="55"/>
        <v>4336.886637620546</v>
      </c>
      <c r="D463">
        <f t="shared" si="56"/>
        <v>2090.9757201502371</v>
      </c>
      <c r="E463">
        <f t="shared" si="60"/>
        <v>2465514.745479058</v>
      </c>
      <c r="F463">
        <f t="shared" si="57"/>
        <v>4054.3589668773211</v>
      </c>
      <c r="G463">
        <f t="shared" si="61"/>
        <v>4336.886637620546</v>
      </c>
      <c r="H463">
        <f t="shared" si="58"/>
        <v>336.88663762054637</v>
      </c>
      <c r="I463">
        <f t="shared" si="59"/>
        <v>2465232.2178083146</v>
      </c>
      <c r="J463">
        <f t="shared" si="62"/>
        <v>0</v>
      </c>
    </row>
    <row r="464" spans="1:10" x14ac:dyDescent="0.25">
      <c r="A464">
        <v>445</v>
      </c>
      <c r="B464">
        <f t="shared" si="54"/>
        <v>0.51865402933025262</v>
      </c>
      <c r="C464">
        <f t="shared" si="55"/>
        <v>4337.444998847599</v>
      </c>
      <c r="D464">
        <f t="shared" si="56"/>
        <v>2087.811673196939</v>
      </c>
      <c r="E464">
        <f t="shared" si="60"/>
        <v>2465232.2178083146</v>
      </c>
      <c r="F464">
        <f t="shared" si="57"/>
        <v>4053.8943707529743</v>
      </c>
      <c r="G464">
        <f t="shared" si="61"/>
        <v>4337.444998847599</v>
      </c>
      <c r="H464">
        <f t="shared" si="58"/>
        <v>337.44499884759904</v>
      </c>
      <c r="I464">
        <f t="shared" si="59"/>
        <v>2464948.6671802197</v>
      </c>
      <c r="J464">
        <f t="shared" si="62"/>
        <v>0</v>
      </c>
    </row>
    <row r="465" spans="1:10" x14ac:dyDescent="0.25">
      <c r="A465">
        <v>446</v>
      </c>
      <c r="B465">
        <f t="shared" si="54"/>
        <v>0.51944426814108069</v>
      </c>
      <c r="C465">
        <f t="shared" si="55"/>
        <v>4338.0025868370531</v>
      </c>
      <c r="D465">
        <f t="shared" si="56"/>
        <v>2084.6520079233655</v>
      </c>
      <c r="E465">
        <f t="shared" si="60"/>
        <v>2464948.6671802197</v>
      </c>
      <c r="F465">
        <f t="shared" si="57"/>
        <v>4053.4280924499594</v>
      </c>
      <c r="G465">
        <f t="shared" si="61"/>
        <v>4338.0025868370531</v>
      </c>
      <c r="H465">
        <f t="shared" si="58"/>
        <v>338.00258683705317</v>
      </c>
      <c r="I465">
        <f t="shared" si="59"/>
        <v>2464664.0926858326</v>
      </c>
      <c r="J465">
        <f t="shared" si="62"/>
        <v>0</v>
      </c>
    </row>
    <row r="466" spans="1:10" x14ac:dyDescent="0.25">
      <c r="A466">
        <v>447</v>
      </c>
      <c r="B466">
        <f t="shared" si="54"/>
        <v>0.52023320959529573</v>
      </c>
      <c r="C466">
        <f t="shared" si="55"/>
        <v>4338.5594024429083</v>
      </c>
      <c r="D466">
        <f t="shared" si="56"/>
        <v>2081.4967194901856</v>
      </c>
      <c r="E466">
        <f t="shared" si="60"/>
        <v>2464664.0926858326</v>
      </c>
      <c r="F466">
        <f t="shared" si="57"/>
        <v>4052.9601304735897</v>
      </c>
      <c r="G466">
        <f t="shared" si="61"/>
        <v>4338.5594024429083</v>
      </c>
      <c r="H466">
        <f t="shared" si="58"/>
        <v>338.55940244290838</v>
      </c>
      <c r="I466">
        <f t="shared" si="59"/>
        <v>2464378.4934138632</v>
      </c>
      <c r="J466">
        <f t="shared" si="62"/>
        <v>0</v>
      </c>
    </row>
    <row r="467" spans="1:10" x14ac:dyDescent="0.25">
      <c r="A467">
        <v>448</v>
      </c>
      <c r="B467">
        <f t="shared" si="54"/>
        <v>0.521020855822804</v>
      </c>
      <c r="C467">
        <f t="shared" si="55"/>
        <v>4339.115446518882</v>
      </c>
      <c r="D467">
        <f t="shared" si="56"/>
        <v>2078.3458030596662</v>
      </c>
      <c r="E467">
        <f t="shared" si="60"/>
        <v>2464378.4934138632</v>
      </c>
      <c r="F467">
        <f t="shared" si="57"/>
        <v>4052.4904833253154</v>
      </c>
      <c r="G467">
        <f t="shared" si="61"/>
        <v>4339.115446518882</v>
      </c>
      <c r="H467">
        <f t="shared" si="58"/>
        <v>339.11544651888244</v>
      </c>
      <c r="I467">
        <f t="shared" si="59"/>
        <v>2464091.8684506696</v>
      </c>
      <c r="J467">
        <f t="shared" si="62"/>
        <v>0</v>
      </c>
    </row>
    <row r="468" spans="1:10" x14ac:dyDescent="0.25">
      <c r="A468">
        <v>449</v>
      </c>
      <c r="B468">
        <f t="shared" ref="B468:B531" si="63">MAX(0,MIN(1,1-(1+$B$3)^-A468))</f>
        <v>0.52180720895001376</v>
      </c>
      <c r="C468">
        <f t="shared" ref="C468:C531" si="64">IF(1-$B$6*B468&gt;0,$B$5/(1-$B$6*B468),$B$5)</f>
        <v>4339.6707199184084</v>
      </c>
      <c r="D468">
        <f t="shared" ref="D468:D531" si="65">IF(A468&lt;=$B$4,C468/(1+$B$3)^A468,0)</f>
        <v>2075.1992537956867</v>
      </c>
      <c r="E468">
        <f t="shared" si="60"/>
        <v>2464091.8684506696</v>
      </c>
      <c r="F468">
        <f t="shared" ref="F468:F531" si="66">E468*$B$3</f>
        <v>4052.0191495027188</v>
      </c>
      <c r="G468">
        <f t="shared" si="61"/>
        <v>4339.6707199184084</v>
      </c>
      <c r="H468">
        <f t="shared" ref="H468:H531" si="67">G468*$B$6*B468</f>
        <v>339.67071991840822</v>
      </c>
      <c r="I468">
        <f t="shared" ref="I468:I531" si="68">MAX(0,E468+F468-G468)</f>
        <v>2463804.216880254</v>
      </c>
      <c r="J468">
        <f t="shared" si="62"/>
        <v>0</v>
      </c>
    </row>
    <row r="469" spans="1:10" x14ac:dyDescent="0.25">
      <c r="A469">
        <v>450</v>
      </c>
      <c r="B469">
        <f t="shared" si="63"/>
        <v>0.52259227109984363</v>
      </c>
      <c r="C469">
        <f t="shared" si="64"/>
        <v>4340.2252234946327</v>
      </c>
      <c r="D469">
        <f t="shared" si="65"/>
        <v>2072.0570668637465</v>
      </c>
      <c r="E469">
        <f t="shared" ref="E469:E532" si="69">I468</f>
        <v>2463804.216880254</v>
      </c>
      <c r="F469">
        <f t="shared" si="66"/>
        <v>4051.5461274995087</v>
      </c>
      <c r="G469">
        <f t="shared" ref="G469:G532" si="70">IF(OR(J468=1,E469+F469&lt;=0),0,MIN(C469,E469+F469))</f>
        <v>4340.2252234946327</v>
      </c>
      <c r="H469">
        <f t="shared" si="67"/>
        <v>340.22522349463293</v>
      </c>
      <c r="I469">
        <f t="shared" si="68"/>
        <v>2463515.5377842588</v>
      </c>
      <c r="J469">
        <f t="shared" ref="J469:J532" si="71">IF(OR(J468=1,E469+F469&lt;=0,C469&gt;=E469+F469),1,0)</f>
        <v>0</v>
      </c>
    </row>
    <row r="470" spans="1:10" x14ac:dyDescent="0.25">
      <c r="A470">
        <v>451</v>
      </c>
      <c r="B470">
        <f t="shared" si="63"/>
        <v>0.52337604439172614</v>
      </c>
      <c r="C470">
        <f t="shared" si="64"/>
        <v>4340.7789581004154</v>
      </c>
      <c r="D470">
        <f t="shared" si="65"/>
        <v>2068.9192374309819</v>
      </c>
      <c r="E470">
        <f t="shared" si="69"/>
        <v>2463515.5377842588</v>
      </c>
      <c r="F470">
        <f t="shared" si="66"/>
        <v>4051.071415805513</v>
      </c>
      <c r="G470">
        <f t="shared" si="70"/>
        <v>4340.7789581004154</v>
      </c>
      <c r="H470">
        <f t="shared" si="67"/>
        <v>340.77895810041503</v>
      </c>
      <c r="I470">
        <f t="shared" si="68"/>
        <v>2463225.8302419642</v>
      </c>
      <c r="J470">
        <f t="shared" si="71"/>
        <v>0</v>
      </c>
    </row>
    <row r="471" spans="1:10" x14ac:dyDescent="0.25">
      <c r="A471">
        <v>452</v>
      </c>
      <c r="B471">
        <f t="shared" si="63"/>
        <v>0.52415853094161435</v>
      </c>
      <c r="C471">
        <f t="shared" si="64"/>
        <v>4341.3319245883222</v>
      </c>
      <c r="D471">
        <f t="shared" si="65"/>
        <v>2065.7857606661755</v>
      </c>
      <c r="E471">
        <f t="shared" si="69"/>
        <v>2463225.8302419642</v>
      </c>
      <c r="F471">
        <f t="shared" si="66"/>
        <v>4050.5950129066746</v>
      </c>
      <c r="G471">
        <f t="shared" si="70"/>
        <v>4341.3319245883222</v>
      </c>
      <c r="H471">
        <f t="shared" si="67"/>
        <v>341.33192458832195</v>
      </c>
      <c r="I471">
        <f t="shared" si="68"/>
        <v>2462935.0933302823</v>
      </c>
      <c r="J471">
        <f t="shared" si="71"/>
        <v>0</v>
      </c>
    </row>
    <row r="472" spans="1:10" x14ac:dyDescent="0.25">
      <c r="A472">
        <v>453</v>
      </c>
      <c r="B472">
        <f t="shared" si="63"/>
        <v>0.52493973286198825</v>
      </c>
      <c r="C472">
        <f t="shared" si="64"/>
        <v>4341.8841238106288</v>
      </c>
      <c r="D472">
        <f t="shared" si="65"/>
        <v>2062.6566317397692</v>
      </c>
      <c r="E472">
        <f t="shared" si="69"/>
        <v>2462935.0933302823</v>
      </c>
      <c r="F472">
        <f t="shared" si="66"/>
        <v>4050.1169172850437</v>
      </c>
      <c r="G472">
        <f t="shared" si="70"/>
        <v>4341.8841238106288</v>
      </c>
      <c r="H472">
        <f t="shared" si="67"/>
        <v>341.88412381062892</v>
      </c>
      <c r="I472">
        <f t="shared" si="68"/>
        <v>2462643.3261237568</v>
      </c>
      <c r="J472">
        <f t="shared" si="71"/>
        <v>0</v>
      </c>
    </row>
    <row r="473" spans="1:10" x14ac:dyDescent="0.25">
      <c r="A473">
        <v>454</v>
      </c>
      <c r="B473">
        <f t="shared" si="63"/>
        <v>0.52571965226185879</v>
      </c>
      <c r="C473">
        <f t="shared" si="64"/>
        <v>4342.4355566193153</v>
      </c>
      <c r="D473">
        <f t="shared" si="65"/>
        <v>2059.5318458238776</v>
      </c>
      <c r="E473">
        <f t="shared" si="69"/>
        <v>2462643.3261237568</v>
      </c>
      <c r="F473">
        <f t="shared" si="66"/>
        <v>4049.637127418775</v>
      </c>
      <c r="G473">
        <f t="shared" si="70"/>
        <v>4342.4355566193153</v>
      </c>
      <c r="H473">
        <f t="shared" si="67"/>
        <v>342.43555661931566</v>
      </c>
      <c r="I473">
        <f t="shared" si="68"/>
        <v>2462350.5276945564</v>
      </c>
      <c r="J473">
        <f t="shared" si="71"/>
        <v>0</v>
      </c>
    </row>
    <row r="474" spans="1:10" x14ac:dyDescent="0.25">
      <c r="A474">
        <v>455</v>
      </c>
      <c r="B474">
        <f t="shared" si="63"/>
        <v>0.52649829124677483</v>
      </c>
      <c r="C474">
        <f t="shared" si="64"/>
        <v>4342.9862238660644</v>
      </c>
      <c r="D474">
        <f t="shared" si="65"/>
        <v>2056.4113980922984</v>
      </c>
      <c r="E474">
        <f t="shared" si="69"/>
        <v>2462350.5276945564</v>
      </c>
      <c r="F474">
        <f t="shared" si="66"/>
        <v>4049.1556417821171</v>
      </c>
      <c r="G474">
        <f t="shared" si="70"/>
        <v>4342.9862238660644</v>
      </c>
      <c r="H474">
        <f t="shared" si="67"/>
        <v>342.9862238660649</v>
      </c>
      <c r="I474">
        <f t="shared" si="68"/>
        <v>2462056.6971124723</v>
      </c>
      <c r="J474">
        <f t="shared" si="71"/>
        <v>0</v>
      </c>
    </row>
    <row r="475" spans="1:10" x14ac:dyDescent="0.25">
      <c r="A475">
        <v>456</v>
      </c>
      <c r="B475">
        <f t="shared" si="63"/>
        <v>0.52727565191882864</v>
      </c>
      <c r="C475">
        <f t="shared" si="64"/>
        <v>4343.5361264022604</v>
      </c>
      <c r="D475">
        <f t="shared" si="65"/>
        <v>2053.2952837205248</v>
      </c>
      <c r="E475">
        <f t="shared" si="69"/>
        <v>2462056.6971124723</v>
      </c>
      <c r="F475">
        <f t="shared" si="66"/>
        <v>4048.6724588454099</v>
      </c>
      <c r="G475">
        <f t="shared" si="70"/>
        <v>4343.5361264022604</v>
      </c>
      <c r="H475">
        <f t="shared" si="67"/>
        <v>343.53612640226032</v>
      </c>
      <c r="I475">
        <f t="shared" si="68"/>
        <v>2461761.8334449152</v>
      </c>
      <c r="J475">
        <f t="shared" si="71"/>
        <v>0</v>
      </c>
    </row>
    <row r="476" spans="1:10" x14ac:dyDescent="0.25">
      <c r="A476">
        <v>457</v>
      </c>
      <c r="B476">
        <f t="shared" si="63"/>
        <v>0.52805173637666136</v>
      </c>
      <c r="C476">
        <f t="shared" si="64"/>
        <v>4344.0852650789839</v>
      </c>
      <c r="D476">
        <f t="shared" si="65"/>
        <v>2050.1834978857573</v>
      </c>
      <c r="E476">
        <f t="shared" si="69"/>
        <v>2461761.8334449152</v>
      </c>
      <c r="F476">
        <f t="shared" si="66"/>
        <v>4048.1875770750785</v>
      </c>
      <c r="G476">
        <f t="shared" si="70"/>
        <v>4344.0852650789839</v>
      </c>
      <c r="H476">
        <f t="shared" si="67"/>
        <v>344.08526507898398</v>
      </c>
      <c r="I476">
        <f t="shared" si="68"/>
        <v>2461465.9357569111</v>
      </c>
      <c r="J476">
        <f t="shared" si="71"/>
        <v>0</v>
      </c>
    </row>
    <row r="477" spans="1:10" x14ac:dyDescent="0.25">
      <c r="A477">
        <v>458</v>
      </c>
      <c r="B477">
        <f t="shared" si="63"/>
        <v>0.52882654671546847</v>
      </c>
      <c r="C477">
        <f t="shared" si="64"/>
        <v>4344.6336407470144</v>
      </c>
      <c r="D477">
        <f t="shared" si="65"/>
        <v>2047.0760357669176</v>
      </c>
      <c r="E477">
        <f t="shared" si="69"/>
        <v>2461465.9357569111</v>
      </c>
      <c r="F477">
        <f t="shared" si="66"/>
        <v>4047.7009949336257</v>
      </c>
      <c r="G477">
        <f t="shared" si="70"/>
        <v>4344.6336407470144</v>
      </c>
      <c r="H477">
        <f t="shared" si="67"/>
        <v>344.63364074701457</v>
      </c>
      <c r="I477">
        <f t="shared" si="68"/>
        <v>2461169.0031110975</v>
      </c>
      <c r="J477">
        <f t="shared" si="71"/>
        <v>0</v>
      </c>
    </row>
    <row r="478" spans="1:10" x14ac:dyDescent="0.25">
      <c r="A478">
        <v>459</v>
      </c>
      <c r="B478">
        <f t="shared" si="63"/>
        <v>0.52960008502700617</v>
      </c>
      <c r="C478">
        <f t="shared" si="64"/>
        <v>4345.181254256825</v>
      </c>
      <c r="D478">
        <f t="shared" si="65"/>
        <v>2043.9728925446575</v>
      </c>
      <c r="E478">
        <f t="shared" si="69"/>
        <v>2461169.0031110975</v>
      </c>
      <c r="F478">
        <f t="shared" si="66"/>
        <v>4047.2127108796285</v>
      </c>
      <c r="G478">
        <f t="shared" si="70"/>
        <v>4345.181254256825</v>
      </c>
      <c r="H478">
        <f t="shared" si="67"/>
        <v>345.18125425682513</v>
      </c>
      <c r="I478">
        <f t="shared" si="68"/>
        <v>2460871.0345677203</v>
      </c>
      <c r="J478">
        <f t="shared" si="71"/>
        <v>0</v>
      </c>
    </row>
    <row r="479" spans="1:10" x14ac:dyDescent="0.25">
      <c r="A479">
        <v>460</v>
      </c>
      <c r="B479">
        <f t="shared" si="63"/>
        <v>0.53037235339959621</v>
      </c>
      <c r="C479">
        <f t="shared" si="64"/>
        <v>4345.7281064585814</v>
      </c>
      <c r="D479">
        <f t="shared" si="65"/>
        <v>2040.8740634013727</v>
      </c>
      <c r="E479">
        <f t="shared" si="69"/>
        <v>2460871.0345677203</v>
      </c>
      <c r="F479">
        <f t="shared" si="66"/>
        <v>4046.722723367729</v>
      </c>
      <c r="G479">
        <f t="shared" si="70"/>
        <v>4345.7281064585814</v>
      </c>
      <c r="H479">
        <f t="shared" si="67"/>
        <v>345.72810645858135</v>
      </c>
      <c r="I479">
        <f t="shared" si="68"/>
        <v>2460572.0291846292</v>
      </c>
      <c r="J479">
        <f t="shared" si="71"/>
        <v>0</v>
      </c>
    </row>
    <row r="480" spans="1:10" x14ac:dyDescent="0.25">
      <c r="A480">
        <v>461</v>
      </c>
      <c r="B480">
        <f t="shared" si="63"/>
        <v>0.53114335391813206</v>
      </c>
      <c r="C480">
        <f t="shared" si="64"/>
        <v>4346.274198202138</v>
      </c>
      <c r="D480">
        <f t="shared" si="65"/>
        <v>2037.7795435212142</v>
      </c>
      <c r="E480">
        <f t="shared" si="69"/>
        <v>2460572.0291846292</v>
      </c>
      <c r="F480">
        <f t="shared" si="66"/>
        <v>4046.2310308486303</v>
      </c>
      <c r="G480">
        <f t="shared" si="70"/>
        <v>4346.274198202138</v>
      </c>
      <c r="H480">
        <f t="shared" si="67"/>
        <v>346.27419820213856</v>
      </c>
      <c r="I480">
        <f t="shared" si="68"/>
        <v>2460271.9860172761</v>
      </c>
      <c r="J480">
        <f t="shared" si="71"/>
        <v>0</v>
      </c>
    </row>
    <row r="481" spans="1:10" x14ac:dyDescent="0.25">
      <c r="A481">
        <v>462</v>
      </c>
      <c r="B481">
        <f t="shared" si="63"/>
        <v>0.53191308866408415</v>
      </c>
      <c r="C481">
        <f t="shared" si="64"/>
        <v>4346.8195303370412</v>
      </c>
      <c r="D481">
        <f t="shared" si="65"/>
        <v>2034.689328090102</v>
      </c>
      <c r="E481">
        <f t="shared" si="69"/>
        <v>2460271.9860172761</v>
      </c>
      <c r="F481">
        <f t="shared" si="66"/>
        <v>4045.7376317690914</v>
      </c>
      <c r="G481">
        <f t="shared" si="70"/>
        <v>4346.8195303370412</v>
      </c>
      <c r="H481">
        <f t="shared" si="67"/>
        <v>346.81953033704087</v>
      </c>
      <c r="I481">
        <f t="shared" si="68"/>
        <v>2459970.9041187079</v>
      </c>
      <c r="J481">
        <f t="shared" si="71"/>
        <v>0</v>
      </c>
    </row>
    <row r="482" spans="1:10" x14ac:dyDescent="0.25">
      <c r="A482">
        <v>463</v>
      </c>
      <c r="B482">
        <f t="shared" si="63"/>
        <v>0.5326815597155059</v>
      </c>
      <c r="C482">
        <f t="shared" si="64"/>
        <v>4347.364103712518</v>
      </c>
      <c r="D482">
        <f t="shared" si="65"/>
        <v>2031.6034122957315</v>
      </c>
      <c r="E482">
        <f t="shared" si="69"/>
        <v>2459970.9041187079</v>
      </c>
      <c r="F482">
        <f t="shared" si="66"/>
        <v>4045.2425245719178</v>
      </c>
      <c r="G482">
        <f t="shared" si="70"/>
        <v>4347.364103712518</v>
      </c>
      <c r="H482">
        <f t="shared" si="67"/>
        <v>347.36410371251793</v>
      </c>
      <c r="I482">
        <f t="shared" si="68"/>
        <v>2459668.782539567</v>
      </c>
      <c r="J482">
        <f t="shared" si="71"/>
        <v>0</v>
      </c>
    </row>
    <row r="483" spans="1:10" x14ac:dyDescent="0.25">
      <c r="A483">
        <v>464</v>
      </c>
      <c r="B483">
        <f t="shared" si="63"/>
        <v>0.53344876914703954</v>
      </c>
      <c r="C483">
        <f t="shared" si="64"/>
        <v>4347.9079191774845</v>
      </c>
      <c r="D483">
        <f t="shared" si="65"/>
        <v>2028.5217913275897</v>
      </c>
      <c r="E483">
        <f t="shared" si="69"/>
        <v>2459668.782539567</v>
      </c>
      <c r="F483">
        <f t="shared" si="66"/>
        <v>4044.7457076959599</v>
      </c>
      <c r="G483">
        <f t="shared" si="70"/>
        <v>4347.9079191774845</v>
      </c>
      <c r="H483">
        <f t="shared" si="67"/>
        <v>347.90791917748425</v>
      </c>
      <c r="I483">
        <f t="shared" si="68"/>
        <v>2459365.6203280855</v>
      </c>
      <c r="J483">
        <f t="shared" si="71"/>
        <v>0</v>
      </c>
    </row>
    <row r="484" spans="1:10" x14ac:dyDescent="0.25">
      <c r="A484">
        <v>465</v>
      </c>
      <c r="B484">
        <f t="shared" si="63"/>
        <v>0.53421471902992024</v>
      </c>
      <c r="C484">
        <f t="shared" si="64"/>
        <v>4348.4509775805354</v>
      </c>
      <c r="D484">
        <f t="shared" si="65"/>
        <v>2025.4444603769675</v>
      </c>
      <c r="E484">
        <f t="shared" si="69"/>
        <v>2459365.6203280855</v>
      </c>
      <c r="F484">
        <f t="shared" si="66"/>
        <v>4044.2471795761048</v>
      </c>
      <c r="G484">
        <f t="shared" si="70"/>
        <v>4348.4509775805354</v>
      </c>
      <c r="H484">
        <f t="shared" si="67"/>
        <v>348.4509775805351</v>
      </c>
      <c r="I484">
        <f t="shared" si="68"/>
        <v>2459061.4165300811</v>
      </c>
      <c r="J484">
        <f t="shared" si="71"/>
        <v>0</v>
      </c>
    </row>
    <row r="485" spans="1:10" x14ac:dyDescent="0.25">
      <c r="A485">
        <v>466</v>
      </c>
      <c r="B485">
        <f t="shared" si="63"/>
        <v>0.53497941143198369</v>
      </c>
      <c r="C485">
        <f t="shared" si="64"/>
        <v>4348.9932797699466</v>
      </c>
      <c r="D485">
        <f t="shared" si="65"/>
        <v>2022.3714146369682</v>
      </c>
      <c r="E485">
        <f t="shared" si="69"/>
        <v>2459061.4165300811</v>
      </c>
      <c r="F485">
        <f t="shared" si="66"/>
        <v>4043.7469386432699</v>
      </c>
      <c r="G485">
        <f t="shared" si="70"/>
        <v>4348.9932797699466</v>
      </c>
      <c r="H485">
        <f t="shared" si="67"/>
        <v>348.99327976994675</v>
      </c>
      <c r="I485">
        <f t="shared" si="68"/>
        <v>2458756.1701889541</v>
      </c>
      <c r="J485">
        <f t="shared" si="71"/>
        <v>0</v>
      </c>
    </row>
    <row r="486" spans="1:10" x14ac:dyDescent="0.25">
      <c r="A486">
        <v>467</v>
      </c>
      <c r="B486">
        <f t="shared" si="63"/>
        <v>0.5357428484176705</v>
      </c>
      <c r="C486">
        <f t="shared" si="64"/>
        <v>4349.5348265936727</v>
      </c>
      <c r="D486">
        <f t="shared" si="65"/>
        <v>2019.3026493025202</v>
      </c>
      <c r="E486">
        <f t="shared" si="69"/>
        <v>2458756.1701889541</v>
      </c>
      <c r="F486">
        <f t="shared" si="66"/>
        <v>4043.2449833243963</v>
      </c>
      <c r="G486">
        <f t="shared" si="70"/>
        <v>4349.5348265936727</v>
      </c>
      <c r="H486">
        <f t="shared" si="67"/>
        <v>349.5348265936729</v>
      </c>
      <c r="I486">
        <f t="shared" si="68"/>
        <v>2458449.8803456849</v>
      </c>
      <c r="J486">
        <f t="shared" si="71"/>
        <v>0</v>
      </c>
    </row>
    <row r="487" spans="1:10" x14ac:dyDescent="0.25">
      <c r="A487">
        <v>468</v>
      </c>
      <c r="B487">
        <f t="shared" si="63"/>
        <v>0.53650503204803179</v>
      </c>
      <c r="C487">
        <f t="shared" si="64"/>
        <v>4350.0756188993437</v>
      </c>
      <c r="D487">
        <f t="shared" si="65"/>
        <v>2016.2381595703894</v>
      </c>
      <c r="E487">
        <f t="shared" si="69"/>
        <v>2458449.8803456849</v>
      </c>
      <c r="F487">
        <f t="shared" si="66"/>
        <v>4042.7413120424462</v>
      </c>
      <c r="G487">
        <f t="shared" si="70"/>
        <v>4350.0756188993437</v>
      </c>
      <c r="H487">
        <f t="shared" si="67"/>
        <v>350.07561889934306</v>
      </c>
      <c r="I487">
        <f t="shared" si="68"/>
        <v>2458142.5460388279</v>
      </c>
      <c r="J487">
        <f t="shared" si="71"/>
        <v>0</v>
      </c>
    </row>
    <row r="488" spans="1:10" x14ac:dyDescent="0.25">
      <c r="A488">
        <v>469</v>
      </c>
      <c r="B488">
        <f t="shared" si="63"/>
        <v>0.53726596438073537</v>
      </c>
      <c r="C488">
        <f t="shared" si="64"/>
        <v>4350.6156575342611</v>
      </c>
      <c r="D488">
        <f t="shared" si="65"/>
        <v>2013.1779406391893</v>
      </c>
      <c r="E488">
        <f t="shared" si="69"/>
        <v>2458142.5460388279</v>
      </c>
      <c r="F488">
        <f t="shared" si="66"/>
        <v>4042.2359232163931</v>
      </c>
      <c r="G488">
        <f t="shared" si="70"/>
        <v>4350.6156575342611</v>
      </c>
      <c r="H488">
        <f t="shared" si="67"/>
        <v>350.61565753426078</v>
      </c>
      <c r="I488">
        <f t="shared" si="68"/>
        <v>2457834.1663045096</v>
      </c>
      <c r="J488">
        <f t="shared" si="71"/>
        <v>0</v>
      </c>
    </row>
    <row r="489" spans="1:10" x14ac:dyDescent="0.25">
      <c r="A489">
        <v>470</v>
      </c>
      <c r="B489">
        <f t="shared" si="63"/>
        <v>0.53802564747007064</v>
      </c>
      <c r="C489">
        <f t="shared" si="64"/>
        <v>4351.1549433454011</v>
      </c>
      <c r="D489">
        <f t="shared" si="65"/>
        <v>2010.1219877093931</v>
      </c>
      <c r="E489">
        <f t="shared" si="69"/>
        <v>2457834.1663045096</v>
      </c>
      <c r="F489">
        <f t="shared" si="66"/>
        <v>4041.7288152612168</v>
      </c>
      <c r="G489">
        <f t="shared" si="70"/>
        <v>4351.1549433454011</v>
      </c>
      <c r="H489">
        <f t="shared" si="67"/>
        <v>351.15494334540119</v>
      </c>
      <c r="I489">
        <f t="shared" si="68"/>
        <v>2457524.7401764253</v>
      </c>
      <c r="J489">
        <f t="shared" si="71"/>
        <v>0</v>
      </c>
    </row>
    <row r="490" spans="1:10" x14ac:dyDescent="0.25">
      <c r="A490">
        <v>471</v>
      </c>
      <c r="B490">
        <f t="shared" si="63"/>
        <v>0.53878408336695438</v>
      </c>
      <c r="C490">
        <f t="shared" si="64"/>
        <v>4351.6934771794095</v>
      </c>
      <c r="D490">
        <f t="shared" si="65"/>
        <v>2007.0702959833468</v>
      </c>
      <c r="E490">
        <f t="shared" si="69"/>
        <v>2457524.7401764253</v>
      </c>
      <c r="F490">
        <f t="shared" si="66"/>
        <v>4041.2199865879002</v>
      </c>
      <c r="G490">
        <f t="shared" si="70"/>
        <v>4351.6934771794095</v>
      </c>
      <c r="H490">
        <f t="shared" si="67"/>
        <v>351.6934771794094</v>
      </c>
      <c r="I490">
        <f t="shared" si="68"/>
        <v>2457214.2666858337</v>
      </c>
      <c r="J490">
        <f t="shared" si="71"/>
        <v>0</v>
      </c>
    </row>
    <row r="491" spans="1:10" x14ac:dyDescent="0.25">
      <c r="A491">
        <v>472</v>
      </c>
      <c r="B491">
        <f t="shared" si="63"/>
        <v>0.53954127411893671</v>
      </c>
      <c r="C491">
        <f t="shared" si="64"/>
        <v>4352.2312598825984</v>
      </c>
      <c r="D491">
        <f t="shared" si="65"/>
        <v>2004.0228606652763</v>
      </c>
      <c r="E491">
        <f t="shared" si="69"/>
        <v>2457214.2666858337</v>
      </c>
      <c r="F491">
        <f t="shared" si="66"/>
        <v>4040.7094356034186</v>
      </c>
      <c r="G491">
        <f t="shared" si="70"/>
        <v>4352.2312598825984</v>
      </c>
      <c r="H491">
        <f t="shared" si="67"/>
        <v>352.23125988259829</v>
      </c>
      <c r="I491">
        <f t="shared" si="68"/>
        <v>2456902.7448615548</v>
      </c>
      <c r="J491">
        <f t="shared" si="71"/>
        <v>0</v>
      </c>
    </row>
    <row r="492" spans="1:10" x14ac:dyDescent="0.25">
      <c r="A492">
        <v>473</v>
      </c>
      <c r="B492">
        <f t="shared" si="63"/>
        <v>0.54029722177020589</v>
      </c>
      <c r="C492">
        <f t="shared" si="64"/>
        <v>4352.768292300947</v>
      </c>
      <c r="D492">
        <f t="shared" si="65"/>
        <v>2000.9796769613019</v>
      </c>
      <c r="E492">
        <f t="shared" si="69"/>
        <v>2456902.7448615548</v>
      </c>
      <c r="F492">
        <f t="shared" si="66"/>
        <v>4040.197160710738</v>
      </c>
      <c r="G492">
        <f t="shared" si="70"/>
        <v>4352.768292300947</v>
      </c>
      <c r="H492">
        <f t="shared" si="67"/>
        <v>352.76829230094677</v>
      </c>
      <c r="I492">
        <f t="shared" si="68"/>
        <v>2456590.1737299645</v>
      </c>
      <c r="J492">
        <f t="shared" si="71"/>
        <v>0</v>
      </c>
    </row>
    <row r="493" spans="1:10" x14ac:dyDescent="0.25">
      <c r="A493">
        <v>474</v>
      </c>
      <c r="B493">
        <f t="shared" si="63"/>
        <v>0.54105192836159421</v>
      </c>
      <c r="C493">
        <f t="shared" si="64"/>
        <v>4353.3045752800972</v>
      </c>
      <c r="D493">
        <f t="shared" si="65"/>
        <v>1997.9407400794498</v>
      </c>
      <c r="E493">
        <f t="shared" si="69"/>
        <v>2456590.1737299645</v>
      </c>
      <c r="F493">
        <f t="shared" si="66"/>
        <v>4039.683160308804</v>
      </c>
      <c r="G493">
        <f t="shared" si="70"/>
        <v>4353.3045752800972</v>
      </c>
      <c r="H493">
        <f t="shared" si="67"/>
        <v>353.30457528009708</v>
      </c>
      <c r="I493">
        <f t="shared" si="68"/>
        <v>2456276.552314993</v>
      </c>
      <c r="J493">
        <f t="shared" si="71"/>
        <v>0</v>
      </c>
    </row>
    <row r="494" spans="1:10" x14ac:dyDescent="0.25">
      <c r="A494">
        <v>475</v>
      </c>
      <c r="B494">
        <f t="shared" si="63"/>
        <v>0.54180539593058352</v>
      </c>
      <c r="C494">
        <f t="shared" si="64"/>
        <v>4353.8401096653542</v>
      </c>
      <c r="D494">
        <f t="shared" si="65"/>
        <v>1994.9060452296617</v>
      </c>
      <c r="E494">
        <f t="shared" si="69"/>
        <v>2456276.552314993</v>
      </c>
      <c r="F494">
        <f t="shared" si="66"/>
        <v>4039.1674327925416</v>
      </c>
      <c r="G494">
        <f t="shared" si="70"/>
        <v>4353.8401096653542</v>
      </c>
      <c r="H494">
        <f t="shared" si="67"/>
        <v>353.84010966535385</v>
      </c>
      <c r="I494">
        <f t="shared" si="68"/>
        <v>2455961.8796381201</v>
      </c>
      <c r="J494">
        <f t="shared" si="71"/>
        <v>0</v>
      </c>
    </row>
    <row r="495" spans="1:10" x14ac:dyDescent="0.25">
      <c r="A495">
        <v>476</v>
      </c>
      <c r="B495">
        <f t="shared" si="63"/>
        <v>0.54255762651131101</v>
      </c>
      <c r="C495">
        <f t="shared" si="64"/>
        <v>4354.3748963016815</v>
      </c>
      <c r="D495">
        <f t="shared" si="65"/>
        <v>1991.8755876238054</v>
      </c>
      <c r="E495">
        <f t="shared" si="69"/>
        <v>2455961.8796381201</v>
      </c>
      <c r="F495">
        <f t="shared" si="66"/>
        <v>4038.6499765528456</v>
      </c>
      <c r="G495">
        <f t="shared" si="70"/>
        <v>4354.3748963016815</v>
      </c>
      <c r="H495">
        <f t="shared" si="67"/>
        <v>354.37489630168142</v>
      </c>
      <c r="I495">
        <f t="shared" si="68"/>
        <v>2455646.1547183711</v>
      </c>
      <c r="J495">
        <f t="shared" si="71"/>
        <v>0</v>
      </c>
    </row>
    <row r="496" spans="1:10" x14ac:dyDescent="0.25">
      <c r="A496">
        <v>477</v>
      </c>
      <c r="B496">
        <f t="shared" si="63"/>
        <v>0.54330862213457354</v>
      </c>
      <c r="C496">
        <f t="shared" si="64"/>
        <v>4354.908936033702</v>
      </c>
      <c r="D496">
        <f t="shared" si="65"/>
        <v>1988.8493624756898</v>
      </c>
      <c r="E496">
        <f t="shared" si="69"/>
        <v>2455646.1547183711</v>
      </c>
      <c r="F496">
        <f t="shared" si="66"/>
        <v>4038.1307899765743</v>
      </c>
      <c r="G496">
        <f t="shared" si="70"/>
        <v>4354.908936033702</v>
      </c>
      <c r="H496">
        <f t="shared" si="67"/>
        <v>354.90893603370188</v>
      </c>
      <c r="I496">
        <f t="shared" si="68"/>
        <v>2455329.3765723142</v>
      </c>
      <c r="J496">
        <f t="shared" si="71"/>
        <v>0</v>
      </c>
    </row>
    <row r="497" spans="1:10" x14ac:dyDescent="0.25">
      <c r="A497">
        <v>478</v>
      </c>
      <c r="B497">
        <f t="shared" si="63"/>
        <v>0.54405838482783497</v>
      </c>
      <c r="C497">
        <f t="shared" si="64"/>
        <v>4355.4422297056935</v>
      </c>
      <c r="D497">
        <f t="shared" si="65"/>
        <v>1985.8273650010699</v>
      </c>
      <c r="E497">
        <f t="shared" si="69"/>
        <v>2455329.3765723142</v>
      </c>
      <c r="F497">
        <f t="shared" si="66"/>
        <v>4037.6098714465465</v>
      </c>
      <c r="G497">
        <f t="shared" si="70"/>
        <v>4355.4422297056935</v>
      </c>
      <c r="H497">
        <f t="shared" si="67"/>
        <v>355.44222970569353</v>
      </c>
      <c r="I497">
        <f t="shared" si="68"/>
        <v>2455011.5442140549</v>
      </c>
      <c r="J497">
        <f t="shared" si="71"/>
        <v>0</v>
      </c>
    </row>
    <row r="498" spans="1:10" x14ac:dyDescent="0.25">
      <c r="A498">
        <v>479</v>
      </c>
      <c r="B498">
        <f t="shared" si="63"/>
        <v>0.54480691661522951</v>
      </c>
      <c r="C498">
        <f t="shared" si="64"/>
        <v>4355.9747781615888</v>
      </c>
      <c r="D498">
        <f t="shared" si="65"/>
        <v>1982.8095904176653</v>
      </c>
      <c r="E498">
        <f t="shared" si="69"/>
        <v>2455011.5442140549</v>
      </c>
      <c r="F498">
        <f t="shared" si="66"/>
        <v>4037.0872193415307</v>
      </c>
      <c r="G498">
        <f t="shared" si="70"/>
        <v>4355.9747781615888</v>
      </c>
      <c r="H498">
        <f t="shared" si="67"/>
        <v>355.97477816158857</v>
      </c>
      <c r="I498">
        <f t="shared" si="68"/>
        <v>2454692.6566552352</v>
      </c>
      <c r="J498">
        <f t="shared" si="71"/>
        <v>0</v>
      </c>
    </row>
    <row r="499" spans="1:10" x14ac:dyDescent="0.25">
      <c r="A499">
        <v>480</v>
      </c>
      <c r="B499">
        <f t="shared" si="63"/>
        <v>0.54555421951756955</v>
      </c>
      <c r="C499">
        <f t="shared" si="64"/>
        <v>4356.5065822449715</v>
      </c>
      <c r="D499">
        <f t="shared" si="65"/>
        <v>1979.7960339451613</v>
      </c>
      <c r="E499">
        <f t="shared" si="69"/>
        <v>2454692.6566552352</v>
      </c>
      <c r="F499">
        <f t="shared" si="66"/>
        <v>4036.5628320362443</v>
      </c>
      <c r="G499">
        <f t="shared" si="70"/>
        <v>4356.5065822449715</v>
      </c>
      <c r="H499">
        <f t="shared" si="67"/>
        <v>356.50658224497147</v>
      </c>
      <c r="I499">
        <f t="shared" si="68"/>
        <v>2454372.7129050265</v>
      </c>
      <c r="J499">
        <f t="shared" si="71"/>
        <v>0</v>
      </c>
    </row>
    <row r="500" spans="1:10" x14ac:dyDescent="0.25">
      <c r="A500">
        <v>481</v>
      </c>
      <c r="B500">
        <f t="shared" si="63"/>
        <v>0.54630029555234882</v>
      </c>
      <c r="C500">
        <f t="shared" si="64"/>
        <v>4357.0376427990768</v>
      </c>
      <c r="D500">
        <f t="shared" si="65"/>
        <v>1976.7866908052317</v>
      </c>
      <c r="E500">
        <f t="shared" si="69"/>
        <v>2454372.7129050265</v>
      </c>
      <c r="F500">
        <f t="shared" si="66"/>
        <v>4036.0367079013417</v>
      </c>
      <c r="G500">
        <f t="shared" si="70"/>
        <v>4357.0376427990768</v>
      </c>
      <c r="H500">
        <f t="shared" si="67"/>
        <v>357.03764279907676</v>
      </c>
      <c r="I500">
        <f t="shared" si="68"/>
        <v>2454051.7119701291</v>
      </c>
      <c r="J500">
        <f t="shared" si="71"/>
        <v>0</v>
      </c>
    </row>
    <row r="501" spans="1:10" x14ac:dyDescent="0.25">
      <c r="A501">
        <v>482</v>
      </c>
      <c r="B501">
        <f t="shared" si="63"/>
        <v>0.54704514673374949</v>
      </c>
      <c r="C501">
        <f t="shared" si="64"/>
        <v>4357.5679606667873</v>
      </c>
      <c r="D501">
        <f t="shared" si="65"/>
        <v>1973.7815562215389</v>
      </c>
      <c r="E501">
        <f t="shared" si="69"/>
        <v>2454051.7119701291</v>
      </c>
      <c r="F501">
        <f t="shared" si="66"/>
        <v>4035.5088453034141</v>
      </c>
      <c r="G501">
        <f t="shared" si="70"/>
        <v>4357.5679606667873</v>
      </c>
      <c r="H501">
        <f t="shared" si="67"/>
        <v>357.56796066678726</v>
      </c>
      <c r="I501">
        <f t="shared" si="68"/>
        <v>2453729.6528547653</v>
      </c>
      <c r="J501">
        <f t="shared" si="71"/>
        <v>0</v>
      </c>
    </row>
    <row r="502" spans="1:10" x14ac:dyDescent="0.25">
      <c r="A502">
        <v>483</v>
      </c>
      <c r="B502">
        <f t="shared" si="63"/>
        <v>0.54778877507264645</v>
      </c>
      <c r="C502">
        <f t="shared" si="64"/>
        <v>4358.0975366906314</v>
      </c>
      <c r="D502">
        <f t="shared" si="65"/>
        <v>1970.7806254197524</v>
      </c>
      <c r="E502">
        <f t="shared" si="69"/>
        <v>2453729.6528547653</v>
      </c>
      <c r="F502">
        <f t="shared" si="66"/>
        <v>4034.979242604978</v>
      </c>
      <c r="G502">
        <f t="shared" si="70"/>
        <v>4358.0975366906314</v>
      </c>
      <c r="H502">
        <f t="shared" si="67"/>
        <v>358.09753669063178</v>
      </c>
      <c r="I502">
        <f t="shared" si="68"/>
        <v>2453406.5345606799</v>
      </c>
      <c r="J502">
        <f t="shared" si="71"/>
        <v>0</v>
      </c>
    </row>
    <row r="503" spans="1:10" x14ac:dyDescent="0.25">
      <c r="A503">
        <v>484</v>
      </c>
      <c r="B503">
        <f t="shared" si="63"/>
        <v>0.54853118257661393</v>
      </c>
      <c r="C503">
        <f t="shared" si="64"/>
        <v>4358.6263717127849</v>
      </c>
      <c r="D503">
        <f t="shared" si="65"/>
        <v>1967.7838936275546</v>
      </c>
      <c r="E503">
        <f t="shared" si="69"/>
        <v>2453406.5345606799</v>
      </c>
      <c r="F503">
        <f t="shared" si="66"/>
        <v>4034.4478981644752</v>
      </c>
      <c r="G503">
        <f t="shared" si="70"/>
        <v>4358.6263717127849</v>
      </c>
      <c r="H503">
        <f t="shared" si="67"/>
        <v>358.62637171278448</v>
      </c>
      <c r="I503">
        <f t="shared" si="68"/>
        <v>2453082.3560871314</v>
      </c>
      <c r="J503">
        <f t="shared" si="71"/>
        <v>0</v>
      </c>
    </row>
    <row r="504" spans="1:10" x14ac:dyDescent="0.25">
      <c r="A504">
        <v>485</v>
      </c>
      <c r="B504">
        <f t="shared" si="63"/>
        <v>0.54927237124992989</v>
      </c>
      <c r="C504">
        <f t="shared" si="64"/>
        <v>4359.1544665750607</v>
      </c>
      <c r="D504">
        <f t="shared" si="65"/>
        <v>1964.791356074654</v>
      </c>
      <c r="E504">
        <f t="shared" si="69"/>
        <v>2453082.3560871314</v>
      </c>
      <c r="F504">
        <f t="shared" si="66"/>
        <v>4033.91481033626</v>
      </c>
      <c r="G504">
        <f t="shared" si="70"/>
        <v>4359.1544665750607</v>
      </c>
      <c r="H504">
        <f t="shared" si="67"/>
        <v>359.15446657506101</v>
      </c>
      <c r="I504">
        <f t="shared" si="68"/>
        <v>2452757.1164308926</v>
      </c>
      <c r="J504">
        <f t="shared" si="71"/>
        <v>0</v>
      </c>
    </row>
    <row r="505" spans="1:10" x14ac:dyDescent="0.25">
      <c r="A505">
        <v>486</v>
      </c>
      <c r="B505">
        <f t="shared" si="63"/>
        <v>0.55001234309358149</v>
      </c>
      <c r="C505">
        <f t="shared" si="64"/>
        <v>4359.6818221189178</v>
      </c>
      <c r="D505">
        <f t="shared" si="65"/>
        <v>1961.8030079927969</v>
      </c>
      <c r="E505">
        <f t="shared" si="69"/>
        <v>2452757.1164308926</v>
      </c>
      <c r="F505">
        <f t="shared" si="66"/>
        <v>4033.3799774705985</v>
      </c>
      <c r="G505">
        <f t="shared" si="70"/>
        <v>4359.6818221189178</v>
      </c>
      <c r="H505">
        <f t="shared" si="67"/>
        <v>359.68182211891815</v>
      </c>
      <c r="I505">
        <f t="shared" si="68"/>
        <v>2452430.8145862445</v>
      </c>
      <c r="J505">
        <f t="shared" si="71"/>
        <v>0</v>
      </c>
    </row>
    <row r="506" spans="1:10" x14ac:dyDescent="0.25">
      <c r="A506">
        <v>487</v>
      </c>
      <c r="B506">
        <f t="shared" si="63"/>
        <v>0.55075110010527162</v>
      </c>
      <c r="C506">
        <f t="shared" si="64"/>
        <v>4360.2084391854514</v>
      </c>
      <c r="D506">
        <f t="shared" si="65"/>
        <v>1958.8188446157747</v>
      </c>
      <c r="E506">
        <f t="shared" si="69"/>
        <v>2452430.8145862445</v>
      </c>
      <c r="F506">
        <f t="shared" si="66"/>
        <v>4032.8433979136585</v>
      </c>
      <c r="G506">
        <f t="shared" si="70"/>
        <v>4360.2084391854514</v>
      </c>
      <c r="H506">
        <f t="shared" si="67"/>
        <v>360.20843918545148</v>
      </c>
      <c r="I506">
        <f t="shared" si="68"/>
        <v>2452103.4495449727</v>
      </c>
      <c r="J506">
        <f t="shared" si="71"/>
        <v>0</v>
      </c>
    </row>
    <row r="507" spans="1:10" x14ac:dyDescent="0.25">
      <c r="A507">
        <v>488</v>
      </c>
      <c r="B507">
        <f t="shared" si="63"/>
        <v>0.5514886442794229</v>
      </c>
      <c r="C507">
        <f t="shared" si="64"/>
        <v>4360.7343186153939</v>
      </c>
      <c r="D507">
        <f t="shared" si="65"/>
        <v>1955.8388611794376</v>
      </c>
      <c r="E507">
        <f t="shared" si="69"/>
        <v>2452103.4495449727</v>
      </c>
      <c r="F507">
        <f t="shared" si="66"/>
        <v>4032.3050700075059</v>
      </c>
      <c r="G507">
        <f t="shared" si="70"/>
        <v>4360.7343186153939</v>
      </c>
      <c r="H507">
        <f t="shared" si="67"/>
        <v>360.73431861539348</v>
      </c>
      <c r="I507">
        <f t="shared" si="68"/>
        <v>2451775.020296365</v>
      </c>
      <c r="J507">
        <f t="shared" si="71"/>
        <v>0</v>
      </c>
    </row>
    <row r="508" spans="1:10" x14ac:dyDescent="0.25">
      <c r="A508">
        <v>489</v>
      </c>
      <c r="B508">
        <f t="shared" si="63"/>
        <v>0.5522249776071837</v>
      </c>
      <c r="C508">
        <f t="shared" si="64"/>
        <v>4361.2594612491112</v>
      </c>
      <c r="D508">
        <f t="shared" si="65"/>
        <v>1952.8630529217025</v>
      </c>
      <c r="E508">
        <f t="shared" si="69"/>
        <v>2451775.020296365</v>
      </c>
      <c r="F508">
        <f t="shared" si="66"/>
        <v>4031.7649920900976</v>
      </c>
      <c r="G508">
        <f t="shared" si="70"/>
        <v>4361.2594612491112</v>
      </c>
      <c r="H508">
        <f t="shared" si="67"/>
        <v>361.25946124911127</v>
      </c>
      <c r="I508">
        <f t="shared" si="68"/>
        <v>2451445.5258272057</v>
      </c>
      <c r="J508">
        <f t="shared" si="71"/>
        <v>0</v>
      </c>
    </row>
    <row r="509" spans="1:10" x14ac:dyDescent="0.25">
      <c r="A509">
        <v>490</v>
      </c>
      <c r="B509">
        <f t="shared" si="63"/>
        <v>0.55296010207643365</v>
      </c>
      <c r="C509">
        <f t="shared" si="64"/>
        <v>4361.7838679266051</v>
      </c>
      <c r="D509">
        <f t="shared" si="65"/>
        <v>1949.8914150825681</v>
      </c>
      <c r="E509">
        <f t="shared" si="69"/>
        <v>2451445.5258272057</v>
      </c>
      <c r="F509">
        <f t="shared" si="66"/>
        <v>4031.2231624952751</v>
      </c>
      <c r="G509">
        <f t="shared" si="70"/>
        <v>4361.7838679266051</v>
      </c>
      <c r="H509">
        <f t="shared" si="67"/>
        <v>361.78386792660558</v>
      </c>
      <c r="I509">
        <f t="shared" si="68"/>
        <v>2451114.965121774</v>
      </c>
      <c r="J509">
        <f t="shared" si="71"/>
        <v>0</v>
      </c>
    </row>
    <row r="510" spans="1:10" x14ac:dyDescent="0.25">
      <c r="A510">
        <v>491</v>
      </c>
      <c r="B510">
        <f t="shared" si="63"/>
        <v>0.55369401967178877</v>
      </c>
      <c r="C510">
        <f t="shared" si="64"/>
        <v>4362.3075394875086</v>
      </c>
      <c r="D510">
        <f t="shared" si="65"/>
        <v>1946.9239429041195</v>
      </c>
      <c r="E510">
        <f t="shared" si="69"/>
        <v>2451114.965121774</v>
      </c>
      <c r="F510">
        <f t="shared" si="66"/>
        <v>4030.6795795527587</v>
      </c>
      <c r="G510">
        <f t="shared" si="70"/>
        <v>4362.3075394875086</v>
      </c>
      <c r="H510">
        <f t="shared" si="67"/>
        <v>362.30753948750834</v>
      </c>
      <c r="I510">
        <f t="shared" si="68"/>
        <v>2450783.337161839</v>
      </c>
      <c r="J510">
        <f t="shared" si="71"/>
        <v>0</v>
      </c>
    </row>
    <row r="511" spans="1:10" x14ac:dyDescent="0.25">
      <c r="A511">
        <v>492</v>
      </c>
      <c r="B511">
        <f t="shared" si="63"/>
        <v>0.55442673237460705</v>
      </c>
      <c r="C511">
        <f t="shared" si="64"/>
        <v>4362.8304767710815</v>
      </c>
      <c r="D511">
        <f t="shared" si="65"/>
        <v>1943.9606316305421</v>
      </c>
      <c r="E511">
        <f t="shared" si="69"/>
        <v>2450783.337161839</v>
      </c>
      <c r="F511">
        <f t="shared" si="66"/>
        <v>4030.1342415881431</v>
      </c>
      <c r="G511">
        <f t="shared" si="70"/>
        <v>4362.8304767710815</v>
      </c>
      <c r="H511">
        <f t="shared" si="67"/>
        <v>362.83047677108095</v>
      </c>
      <c r="I511">
        <f t="shared" si="68"/>
        <v>2450450.6409266558</v>
      </c>
      <c r="J511">
        <f t="shared" si="71"/>
        <v>0</v>
      </c>
    </row>
    <row r="512" spans="1:10" x14ac:dyDescent="0.25">
      <c r="A512">
        <v>493</v>
      </c>
      <c r="B512">
        <f t="shared" si="63"/>
        <v>0.55515824216299303</v>
      </c>
      <c r="C512">
        <f t="shared" si="64"/>
        <v>4363.3526806162117</v>
      </c>
      <c r="D512">
        <f t="shared" si="65"/>
        <v>1941.0014765081321</v>
      </c>
      <c r="E512">
        <f t="shared" si="69"/>
        <v>2450450.6409266558</v>
      </c>
      <c r="F512">
        <f t="shared" si="66"/>
        <v>4029.5871469228873</v>
      </c>
      <c r="G512">
        <f t="shared" si="70"/>
        <v>4363.3526806162117</v>
      </c>
      <c r="H512">
        <f t="shared" si="67"/>
        <v>363.35268061621196</v>
      </c>
      <c r="I512">
        <f t="shared" si="68"/>
        <v>2450116.8753929627</v>
      </c>
      <c r="J512">
        <f t="shared" si="71"/>
        <v>0</v>
      </c>
    </row>
    <row r="513" spans="1:10" x14ac:dyDescent="0.25">
      <c r="A513">
        <v>494</v>
      </c>
      <c r="B513">
        <f t="shared" si="63"/>
        <v>0.55588855101180434</v>
      </c>
      <c r="C513">
        <f t="shared" si="64"/>
        <v>4363.8741518614161</v>
      </c>
      <c r="D513">
        <f t="shared" si="65"/>
        <v>1938.0464727853071</v>
      </c>
      <c r="E513">
        <f t="shared" si="69"/>
        <v>2450116.8753929627</v>
      </c>
      <c r="F513">
        <f t="shared" si="66"/>
        <v>4029.0382938743119</v>
      </c>
      <c r="G513">
        <f t="shared" si="70"/>
        <v>4363.8741518614161</v>
      </c>
      <c r="H513">
        <f t="shared" si="67"/>
        <v>363.87415186141635</v>
      </c>
      <c r="I513">
        <f t="shared" si="68"/>
        <v>2449782.0395349758</v>
      </c>
      <c r="J513">
        <f t="shared" si="71"/>
        <v>0</v>
      </c>
    </row>
    <row r="514" spans="1:10" x14ac:dyDescent="0.25">
      <c r="A514">
        <v>495</v>
      </c>
      <c r="B514">
        <f t="shared" si="63"/>
        <v>0.55661766089265607</v>
      </c>
      <c r="C514">
        <f t="shared" si="64"/>
        <v>4364.394891344833</v>
      </c>
      <c r="D514">
        <f t="shared" si="65"/>
        <v>1935.0956157126138</v>
      </c>
      <c r="E514">
        <f t="shared" si="69"/>
        <v>2449782.0395349758</v>
      </c>
      <c r="F514">
        <f t="shared" si="66"/>
        <v>4028.4876807555906</v>
      </c>
      <c r="G514">
        <f t="shared" si="70"/>
        <v>4364.394891344833</v>
      </c>
      <c r="H514">
        <f t="shared" si="67"/>
        <v>364.39489134483279</v>
      </c>
      <c r="I514">
        <f t="shared" si="68"/>
        <v>2449446.1323243864</v>
      </c>
      <c r="J514">
        <f t="shared" si="71"/>
        <v>0</v>
      </c>
    </row>
    <row r="515" spans="1:10" x14ac:dyDescent="0.25">
      <c r="A515">
        <v>496</v>
      </c>
      <c r="B515">
        <f t="shared" si="63"/>
        <v>0.55734557377392702</v>
      </c>
      <c r="C515">
        <f t="shared" si="64"/>
        <v>4364.9148999042227</v>
      </c>
      <c r="D515">
        <f t="shared" si="65"/>
        <v>1932.1489005427402</v>
      </c>
      <c r="E515">
        <f t="shared" si="69"/>
        <v>2449446.1323243864</v>
      </c>
      <c r="F515">
        <f t="shared" si="66"/>
        <v>4027.9353058757451</v>
      </c>
      <c r="G515">
        <f t="shared" si="70"/>
        <v>4364.9148999042227</v>
      </c>
      <c r="H515">
        <f t="shared" si="67"/>
        <v>364.9148999042223</v>
      </c>
      <c r="I515">
        <f t="shared" si="68"/>
        <v>2449109.1527303578</v>
      </c>
      <c r="J515">
        <f t="shared" si="71"/>
        <v>0</v>
      </c>
    </row>
    <row r="516" spans="1:10" x14ac:dyDescent="0.25">
      <c r="A516">
        <v>497</v>
      </c>
      <c r="B516">
        <f t="shared" si="63"/>
        <v>0.55807229162076388</v>
      </c>
      <c r="C516">
        <f t="shared" si="64"/>
        <v>4365.434178376966</v>
      </c>
      <c r="D516">
        <f t="shared" si="65"/>
        <v>1929.206322530526</v>
      </c>
      <c r="E516">
        <f t="shared" si="69"/>
        <v>2449109.1527303578</v>
      </c>
      <c r="F516">
        <f t="shared" si="66"/>
        <v>4027.3811675396391</v>
      </c>
      <c r="G516">
        <f t="shared" si="70"/>
        <v>4365.434178376966</v>
      </c>
      <c r="H516">
        <f t="shared" si="67"/>
        <v>365.43417837696597</v>
      </c>
      <c r="I516">
        <f t="shared" si="68"/>
        <v>2448771.0997195207</v>
      </c>
      <c r="J516">
        <f t="shared" si="71"/>
        <v>0</v>
      </c>
    </row>
    <row r="517" spans="1:10" x14ac:dyDescent="0.25">
      <c r="A517">
        <v>498</v>
      </c>
      <c r="B517">
        <f t="shared" si="63"/>
        <v>0.55879781639508708</v>
      </c>
      <c r="C517">
        <f t="shared" si="64"/>
        <v>4365.9527276000636</v>
      </c>
      <c r="D517">
        <f t="shared" si="65"/>
        <v>1926.2678769329734</v>
      </c>
      <c r="E517">
        <f t="shared" si="69"/>
        <v>2448771.0997195207</v>
      </c>
      <c r="F517">
        <f t="shared" si="66"/>
        <v>4026.8252640479723</v>
      </c>
      <c r="G517">
        <f t="shared" si="70"/>
        <v>4365.9527276000636</v>
      </c>
      <c r="H517">
        <f t="shared" si="67"/>
        <v>365.95272760006344</v>
      </c>
      <c r="I517">
        <f t="shared" si="68"/>
        <v>2448431.9722559685</v>
      </c>
      <c r="J517">
        <f t="shared" si="71"/>
        <v>0</v>
      </c>
    </row>
    <row r="518" spans="1:10" x14ac:dyDescent="0.25">
      <c r="A518">
        <v>499</v>
      </c>
      <c r="B518">
        <f t="shared" si="63"/>
        <v>0.55952215005559669</v>
      </c>
      <c r="C518">
        <f t="shared" si="64"/>
        <v>4366.4705484101314</v>
      </c>
      <c r="D518">
        <f t="shared" si="65"/>
        <v>1923.3335590092543</v>
      </c>
      <c r="E518">
        <f t="shared" si="69"/>
        <v>2448431.9722559685</v>
      </c>
      <c r="F518">
        <f t="shared" si="66"/>
        <v>4026.2675936972728</v>
      </c>
      <c r="G518">
        <f t="shared" si="70"/>
        <v>4366.4705484101314</v>
      </c>
      <c r="H518">
        <f t="shared" si="67"/>
        <v>366.47054841013153</v>
      </c>
      <c r="I518">
        <f t="shared" si="68"/>
        <v>2448091.7693012557</v>
      </c>
      <c r="J518">
        <f t="shared" si="71"/>
        <v>0</v>
      </c>
    </row>
    <row r="519" spans="1:10" x14ac:dyDescent="0.25">
      <c r="A519">
        <v>500</v>
      </c>
      <c r="B519">
        <f t="shared" si="63"/>
        <v>0.56024529455777639</v>
      </c>
      <c r="C519">
        <f t="shared" si="64"/>
        <v>4366.9876416434017</v>
      </c>
      <c r="D519">
        <f t="shared" si="65"/>
        <v>1920.4033640207249</v>
      </c>
      <c r="E519">
        <f t="shared" si="69"/>
        <v>2448091.7693012557</v>
      </c>
      <c r="F519">
        <f t="shared" si="66"/>
        <v>4025.7081547798916</v>
      </c>
      <c r="G519">
        <f t="shared" si="70"/>
        <v>4366.9876416434017</v>
      </c>
      <c r="H519">
        <f t="shared" si="67"/>
        <v>366.9876416434015</v>
      </c>
      <c r="I519">
        <f t="shared" si="68"/>
        <v>2447750.4898143923</v>
      </c>
      <c r="J519">
        <f t="shared" si="71"/>
        <v>0</v>
      </c>
    </row>
    <row r="520" spans="1:10" x14ac:dyDescent="0.25">
      <c r="A520">
        <v>501</v>
      </c>
      <c r="B520">
        <f t="shared" si="63"/>
        <v>0.56096725185389995</v>
      </c>
      <c r="C520">
        <f t="shared" si="64"/>
        <v>4367.5040081357174</v>
      </c>
      <c r="D520">
        <f t="shared" si="65"/>
        <v>1917.4772872309309</v>
      </c>
      <c r="E520">
        <f t="shared" si="69"/>
        <v>2447750.4898143923</v>
      </c>
      <c r="F520">
        <f t="shared" si="66"/>
        <v>4025.146945583997</v>
      </c>
      <c r="G520">
        <f t="shared" si="70"/>
        <v>4367.5040081357174</v>
      </c>
      <c r="H520">
        <f t="shared" si="67"/>
        <v>367.50400813571792</v>
      </c>
      <c r="I520">
        <f t="shared" si="68"/>
        <v>2447408.1327518406</v>
      </c>
      <c r="J520">
        <f t="shared" si="71"/>
        <v>0</v>
      </c>
    </row>
    <row r="521" spans="1:10" x14ac:dyDescent="0.25">
      <c r="A521">
        <v>502</v>
      </c>
      <c r="B521">
        <f t="shared" si="63"/>
        <v>0.56168802389303618</v>
      </c>
      <c r="C521">
        <f t="shared" si="64"/>
        <v>4368.0196487225376</v>
      </c>
      <c r="D521">
        <f t="shared" si="65"/>
        <v>1914.5553239056214</v>
      </c>
      <c r="E521">
        <f t="shared" si="69"/>
        <v>2447408.1327518406</v>
      </c>
      <c r="F521">
        <f t="shared" si="66"/>
        <v>4024.5839643935683</v>
      </c>
      <c r="G521">
        <f t="shared" si="70"/>
        <v>4368.0196487225376</v>
      </c>
      <c r="H521">
        <f t="shared" si="67"/>
        <v>368.01964872253745</v>
      </c>
      <c r="I521">
        <f t="shared" si="68"/>
        <v>2447064.6970675117</v>
      </c>
      <c r="J521">
        <f t="shared" si="71"/>
        <v>0</v>
      </c>
    </row>
    <row r="522" spans="1:10" x14ac:dyDescent="0.25">
      <c r="A522">
        <v>503</v>
      </c>
      <c r="B522">
        <f t="shared" si="63"/>
        <v>0.56240761262105332</v>
      </c>
      <c r="C522">
        <f t="shared" si="64"/>
        <v>4368.5345642389248</v>
      </c>
      <c r="D522">
        <f t="shared" si="65"/>
        <v>1911.6374693127575</v>
      </c>
      <c r="E522">
        <f t="shared" si="69"/>
        <v>2447064.6970675117</v>
      </c>
      <c r="F522">
        <f t="shared" si="66"/>
        <v>4024.0192094883873</v>
      </c>
      <c r="G522">
        <f t="shared" si="70"/>
        <v>4368.5345642389248</v>
      </c>
      <c r="H522">
        <f t="shared" si="67"/>
        <v>368.5345642389251</v>
      </c>
      <c r="I522">
        <f t="shared" si="68"/>
        <v>2446720.1817127611</v>
      </c>
      <c r="J522">
        <f t="shared" si="71"/>
        <v>0</v>
      </c>
    </row>
    <row r="523" spans="1:10" x14ac:dyDescent="0.25">
      <c r="A523">
        <v>504</v>
      </c>
      <c r="B523">
        <f t="shared" si="63"/>
        <v>0.56312601998062584</v>
      </c>
      <c r="C523">
        <f t="shared" si="64"/>
        <v>4369.048755519555</v>
      </c>
      <c r="D523">
        <f t="shared" si="65"/>
        <v>1908.7237187225217</v>
      </c>
      <c r="E523">
        <f t="shared" si="69"/>
        <v>2446720.1817127611</v>
      </c>
      <c r="F523">
        <f t="shared" si="66"/>
        <v>4023.4526791440358</v>
      </c>
      <c r="G523">
        <f t="shared" si="70"/>
        <v>4369.048755519555</v>
      </c>
      <c r="H523">
        <f t="shared" si="67"/>
        <v>369.04875551955496</v>
      </c>
      <c r="I523">
        <f t="shared" si="68"/>
        <v>2446374.5856363857</v>
      </c>
      <c r="J523">
        <f t="shared" si="71"/>
        <v>0</v>
      </c>
    </row>
    <row r="524" spans="1:10" x14ac:dyDescent="0.25">
      <c r="A524">
        <v>505</v>
      </c>
      <c r="B524">
        <f t="shared" si="63"/>
        <v>0.56384324791123852</v>
      </c>
      <c r="C524">
        <f t="shared" si="64"/>
        <v>4369.5622233987069</v>
      </c>
      <c r="D524">
        <f t="shared" si="65"/>
        <v>1905.814067407327</v>
      </c>
      <c r="E524">
        <f t="shared" si="69"/>
        <v>2446374.5856363857</v>
      </c>
      <c r="F524">
        <f t="shared" si="66"/>
        <v>4022.8843716318866</v>
      </c>
      <c r="G524">
        <f t="shared" si="70"/>
        <v>4369.5622233987069</v>
      </c>
      <c r="H524">
        <f t="shared" si="67"/>
        <v>369.56222339870698</v>
      </c>
      <c r="I524">
        <f t="shared" si="68"/>
        <v>2446027.9077846189</v>
      </c>
      <c r="J524">
        <f t="shared" si="71"/>
        <v>0</v>
      </c>
    </row>
    <row r="525" spans="1:10" x14ac:dyDescent="0.25">
      <c r="A525">
        <v>506</v>
      </c>
      <c r="B525">
        <f t="shared" si="63"/>
        <v>0.56455929834919227</v>
      </c>
      <c r="C525">
        <f t="shared" si="64"/>
        <v>4370.0749687102652</v>
      </c>
      <c r="D525">
        <f t="shared" si="65"/>
        <v>1902.9085106418295</v>
      </c>
      <c r="E525">
        <f t="shared" si="69"/>
        <v>2446027.9077846189</v>
      </c>
      <c r="F525">
        <f t="shared" si="66"/>
        <v>4022.3142852190977</v>
      </c>
      <c r="G525">
        <f t="shared" si="70"/>
        <v>4370.0749687102652</v>
      </c>
      <c r="H525">
        <f t="shared" si="67"/>
        <v>370.07496871026535</v>
      </c>
      <c r="I525">
        <f t="shared" si="68"/>
        <v>2445680.147101128</v>
      </c>
      <c r="J525">
        <f t="shared" si="71"/>
        <v>0</v>
      </c>
    </row>
    <row r="526" spans="1:10" x14ac:dyDescent="0.25">
      <c r="A526">
        <v>507</v>
      </c>
      <c r="B526">
        <f t="shared" si="63"/>
        <v>0.56527417322760842</v>
      </c>
      <c r="C526">
        <f t="shared" si="64"/>
        <v>4370.5869922877173</v>
      </c>
      <c r="D526">
        <f t="shared" si="65"/>
        <v>1900.0070437029381</v>
      </c>
      <c r="E526">
        <f t="shared" si="69"/>
        <v>2445680.147101128</v>
      </c>
      <c r="F526">
        <f t="shared" si="66"/>
        <v>4021.7424181686069</v>
      </c>
      <c r="G526">
        <f t="shared" si="70"/>
        <v>4370.5869922877173</v>
      </c>
      <c r="H526">
        <f t="shared" si="67"/>
        <v>370.5869922877169</v>
      </c>
      <c r="I526">
        <f t="shared" si="68"/>
        <v>2445331.302527009</v>
      </c>
      <c r="J526">
        <f t="shared" si="71"/>
        <v>0</v>
      </c>
    </row>
    <row r="527" spans="1:10" x14ac:dyDescent="0.25">
      <c r="A527">
        <v>508</v>
      </c>
      <c r="B527">
        <f t="shared" si="63"/>
        <v>0.5659878744764355</v>
      </c>
      <c r="C527">
        <f t="shared" si="64"/>
        <v>4371.0982949641493</v>
      </c>
      <c r="D527">
        <f t="shared" si="65"/>
        <v>1897.1096618698189</v>
      </c>
      <c r="E527">
        <f t="shared" si="69"/>
        <v>2445331.302527009</v>
      </c>
      <c r="F527">
        <f t="shared" si="66"/>
        <v>4021.1687687391241</v>
      </c>
      <c r="G527">
        <f t="shared" si="70"/>
        <v>4371.0982949641493</v>
      </c>
      <c r="H527">
        <f t="shared" si="67"/>
        <v>371.09829496414955</v>
      </c>
      <c r="I527">
        <f t="shared" si="68"/>
        <v>2444981.3730007843</v>
      </c>
      <c r="J527">
        <f t="shared" si="71"/>
        <v>0</v>
      </c>
    </row>
    <row r="528" spans="1:10" x14ac:dyDescent="0.25">
      <c r="A528">
        <v>509</v>
      </c>
      <c r="B528">
        <f t="shared" si="63"/>
        <v>0.56670040402245325</v>
      </c>
      <c r="C528">
        <f t="shared" si="64"/>
        <v>4371.608877572251</v>
      </c>
      <c r="D528">
        <f t="shared" si="65"/>
        <v>1894.2163604239133</v>
      </c>
      <c r="E528">
        <f t="shared" si="69"/>
        <v>2444981.3730007843</v>
      </c>
      <c r="F528">
        <f t="shared" si="66"/>
        <v>4020.5933351851263</v>
      </c>
      <c r="G528">
        <f t="shared" si="70"/>
        <v>4371.608877572251</v>
      </c>
      <c r="H528">
        <f t="shared" si="67"/>
        <v>371.60887757225066</v>
      </c>
      <c r="I528">
        <f t="shared" si="68"/>
        <v>2444630.3574583973</v>
      </c>
      <c r="J528">
        <f t="shared" si="71"/>
        <v>0</v>
      </c>
    </row>
    <row r="529" spans="1:10" x14ac:dyDescent="0.25">
      <c r="A529">
        <v>510</v>
      </c>
      <c r="B529">
        <f t="shared" si="63"/>
        <v>0.56741176378927782</v>
      </c>
      <c r="C529">
        <f t="shared" si="64"/>
        <v>4372.1187409443046</v>
      </c>
      <c r="D529">
        <f t="shared" si="65"/>
        <v>1891.3271346489403</v>
      </c>
      <c r="E529">
        <f t="shared" si="69"/>
        <v>2444630.3574583973</v>
      </c>
      <c r="F529">
        <f t="shared" si="66"/>
        <v>4020.0161157568509</v>
      </c>
      <c r="G529">
        <f t="shared" si="70"/>
        <v>4372.1187409443046</v>
      </c>
      <c r="H529">
        <f t="shared" si="67"/>
        <v>372.11874094430465</v>
      </c>
      <c r="I529">
        <f t="shared" si="68"/>
        <v>2444278.2548332098</v>
      </c>
      <c r="J529">
        <f t="shared" si="71"/>
        <v>0</v>
      </c>
    </row>
    <row r="530" spans="1:10" x14ac:dyDescent="0.25">
      <c r="A530">
        <v>511</v>
      </c>
      <c r="B530">
        <f t="shared" si="63"/>
        <v>0.56812195569736756</v>
      </c>
      <c r="C530">
        <f t="shared" si="64"/>
        <v>4372.6278859121921</v>
      </c>
      <c r="D530">
        <f t="shared" si="65"/>
        <v>1888.4419798309114</v>
      </c>
      <c r="E530">
        <f t="shared" si="69"/>
        <v>2444278.2548332098</v>
      </c>
      <c r="F530">
        <f t="shared" si="66"/>
        <v>4019.4371087002892</v>
      </c>
      <c r="G530">
        <f t="shared" si="70"/>
        <v>4372.6278859121921</v>
      </c>
      <c r="H530">
        <f t="shared" si="67"/>
        <v>372.62788591219208</v>
      </c>
      <c r="I530">
        <f t="shared" si="68"/>
        <v>2443925.0640559979</v>
      </c>
      <c r="J530">
        <f t="shared" si="71"/>
        <v>0</v>
      </c>
    </row>
    <row r="531" spans="1:10" x14ac:dyDescent="0.25">
      <c r="A531">
        <v>512</v>
      </c>
      <c r="B531">
        <f t="shared" si="63"/>
        <v>0.56883098166402879</v>
      </c>
      <c r="C531">
        <f t="shared" si="64"/>
        <v>4373.1363133073883</v>
      </c>
      <c r="D531">
        <f t="shared" si="65"/>
        <v>1885.5608912581347</v>
      </c>
      <c r="E531">
        <f t="shared" si="69"/>
        <v>2443925.0640559979</v>
      </c>
      <c r="F531">
        <f t="shared" si="66"/>
        <v>4018.85631225718</v>
      </c>
      <c r="G531">
        <f t="shared" si="70"/>
        <v>4373.1363133073883</v>
      </c>
      <c r="H531">
        <f t="shared" si="67"/>
        <v>373.13631330738798</v>
      </c>
      <c r="I531">
        <f t="shared" si="68"/>
        <v>2443570.7840549476</v>
      </c>
      <c r="J531">
        <f t="shared" si="71"/>
        <v>0</v>
      </c>
    </row>
    <row r="532" spans="1:10" x14ac:dyDescent="0.25">
      <c r="A532">
        <v>513</v>
      </c>
      <c r="B532">
        <f t="shared" ref="B532:B595" si="72">MAX(0,MIN(1,1-(1+$B$3)^-A532))</f>
        <v>0.56953884360341855</v>
      </c>
      <c r="C532">
        <f t="shared" ref="C532:C595" si="73">IF(1-$B$6*B532&gt;0,$B$5/(1-$B$6*B532),$B$5)</f>
        <v>4373.6440239609592</v>
      </c>
      <c r="D532">
        <f t="shared" ref="D532:D595" si="74">IF(A532&lt;=$B$4,C532/(1+$B$3)^A532,0)</f>
        <v>1882.6838642212322</v>
      </c>
      <c r="E532">
        <f t="shared" si="69"/>
        <v>2443570.7840549476</v>
      </c>
      <c r="F532">
        <f t="shared" ref="F532:F595" si="75">E532*$B$3</f>
        <v>4018.2737246650036</v>
      </c>
      <c r="G532">
        <f t="shared" si="70"/>
        <v>4373.6440239609592</v>
      </c>
      <c r="H532">
        <f t="shared" ref="H532:H595" si="76">G532*$B$6*B532</f>
        <v>373.64402396095903</v>
      </c>
      <c r="I532">
        <f t="shared" ref="I532:I595" si="77">MAX(0,E532+F532-G532)</f>
        <v>2443215.4137556516</v>
      </c>
      <c r="J532">
        <f t="shared" si="71"/>
        <v>0</v>
      </c>
    </row>
    <row r="533" spans="1:10" x14ac:dyDescent="0.25">
      <c r="A533">
        <v>514</v>
      </c>
      <c r="B533">
        <f t="shared" si="72"/>
        <v>0.57024554342655243</v>
      </c>
      <c r="C533">
        <f t="shared" si="73"/>
        <v>4374.1510187035628</v>
      </c>
      <c r="D533">
        <f t="shared" si="74"/>
        <v>1879.8108940131417</v>
      </c>
      <c r="E533">
        <f t="shared" ref="E533:E596" si="78">I532</f>
        <v>2443215.4137556516</v>
      </c>
      <c r="F533">
        <f t="shared" si="75"/>
        <v>4017.6893441569759</v>
      </c>
      <c r="G533">
        <f t="shared" ref="G533:G596" si="79">IF(OR(J532=1,E533+F533&lt;=0),0,MIN(C533,E533+F533))</f>
        <v>4374.1510187035628</v>
      </c>
      <c r="H533">
        <f t="shared" si="76"/>
        <v>374.15101870356312</v>
      </c>
      <c r="I533">
        <f t="shared" si="77"/>
        <v>2442858.9520811052</v>
      </c>
      <c r="J533">
        <f t="shared" ref="J533:J596" si="80">IF(OR(J532=1,E533+F533&lt;=0,C533&gt;=E533+F533),1,0)</f>
        <v>0</v>
      </c>
    </row>
    <row r="534" spans="1:10" x14ac:dyDescent="0.25">
      <c r="A534">
        <v>515</v>
      </c>
      <c r="B534">
        <f t="shared" si="72"/>
        <v>0.57095108304130837</v>
      </c>
      <c r="C534">
        <f t="shared" si="73"/>
        <v>4374.6572983654469</v>
      </c>
      <c r="D534">
        <f t="shared" si="74"/>
        <v>1876.9419759291309</v>
      </c>
      <c r="E534">
        <f t="shared" si="78"/>
        <v>2442858.9520811052</v>
      </c>
      <c r="F534">
        <f t="shared" si="75"/>
        <v>4017.1031689620413</v>
      </c>
      <c r="G534">
        <f t="shared" si="79"/>
        <v>4374.6572983654469</v>
      </c>
      <c r="H534">
        <f t="shared" si="76"/>
        <v>374.65729836544739</v>
      </c>
      <c r="I534">
        <f t="shared" si="77"/>
        <v>2442501.3979517017</v>
      </c>
      <c r="J534">
        <f t="shared" si="80"/>
        <v>0</v>
      </c>
    </row>
    <row r="535" spans="1:10" x14ac:dyDescent="0.25">
      <c r="A535">
        <v>516</v>
      </c>
      <c r="B535">
        <f t="shared" si="72"/>
        <v>0.57165546435243231</v>
      </c>
      <c r="C535">
        <f t="shared" si="73"/>
        <v>4375.1628637764461</v>
      </c>
      <c r="D535">
        <f t="shared" si="74"/>
        <v>1874.0771052668047</v>
      </c>
      <c r="E535">
        <f t="shared" si="78"/>
        <v>2442501.3979517017</v>
      </c>
      <c r="F535">
        <f t="shared" si="75"/>
        <v>4016.5151973048655</v>
      </c>
      <c r="G535">
        <f t="shared" si="79"/>
        <v>4375.1628637764461</v>
      </c>
      <c r="H535">
        <f t="shared" si="76"/>
        <v>375.16286377644627</v>
      </c>
      <c r="I535">
        <f t="shared" si="77"/>
        <v>2442142.7502852301</v>
      </c>
      <c r="J535">
        <f t="shared" si="80"/>
        <v>0</v>
      </c>
    </row>
    <row r="536" spans="1:10" x14ac:dyDescent="0.25">
      <c r="A536">
        <v>517</v>
      </c>
      <c r="B536">
        <f t="shared" si="72"/>
        <v>0.57235868926154265</v>
      </c>
      <c r="C536">
        <f t="shared" si="73"/>
        <v>4375.6677157659797</v>
      </c>
      <c r="D536">
        <f t="shared" si="74"/>
        <v>1871.2162773261155</v>
      </c>
      <c r="E536">
        <f t="shared" si="78"/>
        <v>2442142.7502852301</v>
      </c>
      <c r="F536">
        <f t="shared" si="75"/>
        <v>4015.9254274058312</v>
      </c>
      <c r="G536">
        <f t="shared" si="79"/>
        <v>4375.6677157659797</v>
      </c>
      <c r="H536">
        <f t="shared" si="76"/>
        <v>375.66771576597966</v>
      </c>
      <c r="I536">
        <f t="shared" si="77"/>
        <v>2441783.0079968697</v>
      </c>
      <c r="J536">
        <f t="shared" si="80"/>
        <v>0</v>
      </c>
    </row>
    <row r="537" spans="1:10" x14ac:dyDescent="0.25">
      <c r="A537">
        <v>518</v>
      </c>
      <c r="B537">
        <f t="shared" si="72"/>
        <v>0.5730607596671361</v>
      </c>
      <c r="C537">
        <f t="shared" si="73"/>
        <v>4376.171855163052</v>
      </c>
      <c r="D537">
        <f t="shared" si="74"/>
        <v>1868.3594874093731</v>
      </c>
      <c r="E537">
        <f t="shared" si="78"/>
        <v>2441783.0079968697</v>
      </c>
      <c r="F537">
        <f t="shared" si="75"/>
        <v>4015.3338574810305</v>
      </c>
      <c r="G537">
        <f t="shared" si="79"/>
        <v>4376.171855163052</v>
      </c>
      <c r="H537">
        <f t="shared" si="76"/>
        <v>376.17185516305182</v>
      </c>
      <c r="I537">
        <f t="shared" si="77"/>
        <v>2441422.1699991878</v>
      </c>
      <c r="J537">
        <f t="shared" si="80"/>
        <v>0</v>
      </c>
    </row>
    <row r="538" spans="1:10" x14ac:dyDescent="0.25">
      <c r="A538">
        <v>519</v>
      </c>
      <c r="B538">
        <f t="shared" si="72"/>
        <v>0.57376167746459283</v>
      </c>
      <c r="C538">
        <f t="shared" si="73"/>
        <v>4376.6752827962491</v>
      </c>
      <c r="D538">
        <f t="shared" si="74"/>
        <v>1865.5067308212522</v>
      </c>
      <c r="E538">
        <f t="shared" si="78"/>
        <v>2441422.1699991878</v>
      </c>
      <c r="F538">
        <f t="shared" si="75"/>
        <v>4014.7404857422589</v>
      </c>
      <c r="G538">
        <f t="shared" si="79"/>
        <v>4376.6752827962491</v>
      </c>
      <c r="H538">
        <f t="shared" si="76"/>
        <v>376.67528279624958</v>
      </c>
      <c r="I538">
        <f t="shared" si="77"/>
        <v>2441060.2352021337</v>
      </c>
      <c r="J538">
        <f t="shared" si="80"/>
        <v>0</v>
      </c>
    </row>
    <row r="539" spans="1:10" x14ac:dyDescent="0.25">
      <c r="A539">
        <v>520</v>
      </c>
      <c r="B539">
        <f t="shared" si="72"/>
        <v>0.57446144454618087</v>
      </c>
      <c r="C539">
        <f t="shared" si="73"/>
        <v>4377.1779994937406</v>
      </c>
      <c r="D539">
        <f t="shared" si="74"/>
        <v>1862.6580028688045</v>
      </c>
      <c r="E539">
        <f t="shared" si="78"/>
        <v>2441060.2352021337</v>
      </c>
      <c r="F539">
        <f t="shared" si="75"/>
        <v>4014.145310397008</v>
      </c>
      <c r="G539">
        <f t="shared" si="79"/>
        <v>4377.1779994937406</v>
      </c>
      <c r="H539">
        <f t="shared" si="76"/>
        <v>377.1779994937404</v>
      </c>
      <c r="I539">
        <f t="shared" si="77"/>
        <v>2440697.2025130368</v>
      </c>
      <c r="J539">
        <f t="shared" si="80"/>
        <v>0</v>
      </c>
    </row>
    <row r="540" spans="1:10" x14ac:dyDescent="0.25">
      <c r="A540">
        <v>521</v>
      </c>
      <c r="B540">
        <f t="shared" si="72"/>
        <v>0.57516006280106202</v>
      </c>
      <c r="C540">
        <f t="shared" si="73"/>
        <v>4377.6800060832711</v>
      </c>
      <c r="D540">
        <f t="shared" si="74"/>
        <v>1859.8132988614634</v>
      </c>
      <c r="E540">
        <f t="shared" si="78"/>
        <v>2440697.2025130368</v>
      </c>
      <c r="F540">
        <f t="shared" si="75"/>
        <v>4013.5483296484608</v>
      </c>
      <c r="G540">
        <f t="shared" si="79"/>
        <v>4377.6800060832711</v>
      </c>
      <c r="H540">
        <f t="shared" si="76"/>
        <v>377.68000608327117</v>
      </c>
      <c r="I540">
        <f t="shared" si="77"/>
        <v>2440333.0708366022</v>
      </c>
      <c r="J540">
        <f t="shared" si="80"/>
        <v>0</v>
      </c>
    </row>
    <row r="541" spans="1:10" x14ac:dyDescent="0.25">
      <c r="A541">
        <v>522</v>
      </c>
      <c r="B541">
        <f t="shared" si="72"/>
        <v>0.57585753411529617</v>
      </c>
      <c r="C541">
        <f t="shared" si="73"/>
        <v>4378.1813033921662</v>
      </c>
      <c r="D541">
        <f t="shared" si="74"/>
        <v>1856.9726141110602</v>
      </c>
      <c r="E541">
        <f t="shared" si="78"/>
        <v>2440333.0708366022</v>
      </c>
      <c r="F541">
        <f t="shared" si="75"/>
        <v>4012.9495416954856</v>
      </c>
      <c r="G541">
        <f t="shared" si="79"/>
        <v>4378.1813033921662</v>
      </c>
      <c r="H541">
        <f t="shared" si="76"/>
        <v>378.18130339216594</v>
      </c>
      <c r="I541">
        <f t="shared" si="77"/>
        <v>2439967.8390749055</v>
      </c>
      <c r="J541">
        <f t="shared" si="80"/>
        <v>0</v>
      </c>
    </row>
    <row r="542" spans="1:10" x14ac:dyDescent="0.25">
      <c r="A542">
        <v>523</v>
      </c>
      <c r="B542">
        <f t="shared" si="72"/>
        <v>0.57655386037184719</v>
      </c>
      <c r="C542">
        <f t="shared" si="73"/>
        <v>4378.6818922473249</v>
      </c>
      <c r="D542">
        <f t="shared" si="74"/>
        <v>1854.1359439318251</v>
      </c>
      <c r="E542">
        <f t="shared" si="78"/>
        <v>2439967.8390749055</v>
      </c>
      <c r="F542">
        <f t="shared" si="75"/>
        <v>4012.3489447326247</v>
      </c>
      <c r="G542">
        <f t="shared" si="79"/>
        <v>4378.6818922473249</v>
      </c>
      <c r="H542">
        <f t="shared" si="76"/>
        <v>378.68189224732492</v>
      </c>
      <c r="I542">
        <f t="shared" si="77"/>
        <v>2439601.5061273905</v>
      </c>
      <c r="J542">
        <f t="shared" si="80"/>
        <v>0</v>
      </c>
    </row>
    <row r="543" spans="1:10" x14ac:dyDescent="0.25">
      <c r="A543">
        <v>524</v>
      </c>
      <c r="B543">
        <f t="shared" si="72"/>
        <v>0.5772490434505877</v>
      </c>
      <c r="C543">
        <f t="shared" si="73"/>
        <v>4379.1817734752231</v>
      </c>
      <c r="D543">
        <f t="shared" si="74"/>
        <v>1851.3032836404025</v>
      </c>
      <c r="E543">
        <f t="shared" si="78"/>
        <v>2439601.5061273905</v>
      </c>
      <c r="F543">
        <f t="shared" si="75"/>
        <v>4011.7465369500942</v>
      </c>
      <c r="G543">
        <f t="shared" si="79"/>
        <v>4379.1817734752231</v>
      </c>
      <c r="H543">
        <f t="shared" si="76"/>
        <v>379.18177347522305</v>
      </c>
      <c r="I543">
        <f t="shared" si="77"/>
        <v>2439234.0708908653</v>
      </c>
      <c r="J543">
        <f t="shared" si="80"/>
        <v>0</v>
      </c>
    </row>
    <row r="544" spans="1:10" x14ac:dyDescent="0.25">
      <c r="A544">
        <v>525</v>
      </c>
      <c r="B544">
        <f t="shared" si="72"/>
        <v>0.57794308522830362</v>
      </c>
      <c r="C544">
        <f t="shared" si="73"/>
        <v>4379.6809479019075</v>
      </c>
      <c r="D544">
        <f t="shared" si="74"/>
        <v>1848.4746285558576</v>
      </c>
      <c r="E544">
        <f t="shared" si="78"/>
        <v>2439234.0708908653</v>
      </c>
      <c r="F544">
        <f t="shared" si="75"/>
        <v>4011.1423165337756</v>
      </c>
      <c r="G544">
        <f t="shared" si="79"/>
        <v>4379.6809479019075</v>
      </c>
      <c r="H544">
        <f t="shared" si="76"/>
        <v>379.68094790190747</v>
      </c>
      <c r="I544">
        <f t="shared" si="77"/>
        <v>2438865.5322594973</v>
      </c>
      <c r="J544">
        <f t="shared" si="80"/>
        <v>0</v>
      </c>
    </row>
    <row r="545" spans="1:10" x14ac:dyDescent="0.25">
      <c r="A545">
        <v>526</v>
      </c>
      <c r="B545">
        <f t="shared" si="72"/>
        <v>0.57863598757870016</v>
      </c>
      <c r="C545">
        <f t="shared" si="73"/>
        <v>4380.1794163529967</v>
      </c>
      <c r="D545">
        <f t="shared" si="74"/>
        <v>1845.6499739996859</v>
      </c>
      <c r="E545">
        <f t="shared" si="78"/>
        <v>2438865.5322594973</v>
      </c>
      <c r="F545">
        <f t="shared" si="75"/>
        <v>4010.5362816652082</v>
      </c>
      <c r="G545">
        <f t="shared" si="79"/>
        <v>4380.1794163529967</v>
      </c>
      <c r="H545">
        <f t="shared" si="76"/>
        <v>380.17941635299655</v>
      </c>
      <c r="I545">
        <f t="shared" si="77"/>
        <v>2438495.8891248098</v>
      </c>
      <c r="J545">
        <f t="shared" si="80"/>
        <v>0</v>
      </c>
    </row>
    <row r="546" spans="1:10" x14ac:dyDescent="0.25">
      <c r="A546">
        <v>527</v>
      </c>
      <c r="B546">
        <f t="shared" si="72"/>
        <v>0.57932775237240608</v>
      </c>
      <c r="C546">
        <f t="shared" si="73"/>
        <v>4380.6771796536786</v>
      </c>
      <c r="D546">
        <f t="shared" si="74"/>
        <v>1842.8293152958222</v>
      </c>
      <c r="E546">
        <f t="shared" si="78"/>
        <v>2438495.8891248098</v>
      </c>
      <c r="F546">
        <f t="shared" si="75"/>
        <v>4009.9284305215829</v>
      </c>
      <c r="G546">
        <f t="shared" si="79"/>
        <v>4380.6771796536786</v>
      </c>
      <c r="H546">
        <f t="shared" si="76"/>
        <v>380.67717965367848</v>
      </c>
      <c r="I546">
        <f t="shared" si="77"/>
        <v>2438125.1403756775</v>
      </c>
      <c r="J546">
        <f t="shared" si="80"/>
        <v>0</v>
      </c>
    </row>
    <row r="547" spans="1:10" x14ac:dyDescent="0.25">
      <c r="A547">
        <v>528</v>
      </c>
      <c r="B547">
        <f t="shared" si="72"/>
        <v>0.58001838147697937</v>
      </c>
      <c r="C547">
        <f t="shared" si="73"/>
        <v>4381.1742386287096</v>
      </c>
      <c r="D547">
        <f t="shared" si="74"/>
        <v>1840.0126477706481</v>
      </c>
      <c r="E547">
        <f t="shared" si="78"/>
        <v>2438125.1403756775</v>
      </c>
      <c r="F547">
        <f t="shared" si="75"/>
        <v>4009.3187612757347</v>
      </c>
      <c r="G547">
        <f t="shared" si="79"/>
        <v>4381.1742386287096</v>
      </c>
      <c r="H547">
        <f t="shared" si="76"/>
        <v>381.17423862870925</v>
      </c>
      <c r="I547">
        <f t="shared" si="77"/>
        <v>2437753.2848983244</v>
      </c>
      <c r="J547">
        <f t="shared" si="80"/>
        <v>0</v>
      </c>
    </row>
    <row r="548" spans="1:10" x14ac:dyDescent="0.25">
      <c r="A548">
        <v>529</v>
      </c>
      <c r="B548">
        <f t="shared" si="72"/>
        <v>0.58070787675691182</v>
      </c>
      <c r="C548">
        <f t="shared" si="73"/>
        <v>4381.6705941024111</v>
      </c>
      <c r="D548">
        <f t="shared" si="74"/>
        <v>1837.1999667530033</v>
      </c>
      <c r="E548">
        <f t="shared" si="78"/>
        <v>2437753.2848983244</v>
      </c>
      <c r="F548">
        <f t="shared" si="75"/>
        <v>4008.7072720961414</v>
      </c>
      <c r="G548">
        <f t="shared" si="79"/>
        <v>4381.6705941024111</v>
      </c>
      <c r="H548">
        <f t="shared" si="76"/>
        <v>381.67059410241114</v>
      </c>
      <c r="I548">
        <f t="shared" si="77"/>
        <v>2437380.3215763182</v>
      </c>
      <c r="J548">
        <f t="shared" si="80"/>
        <v>0</v>
      </c>
    </row>
    <row r="549" spans="1:10" x14ac:dyDescent="0.25">
      <c r="A549">
        <v>530</v>
      </c>
      <c r="B549">
        <f t="shared" si="72"/>
        <v>0.58139624007363422</v>
      </c>
      <c r="C549">
        <f t="shared" si="73"/>
        <v>4382.1662468986715</v>
      </c>
      <c r="D549">
        <f t="shared" si="74"/>
        <v>1834.3912675741947</v>
      </c>
      <c r="E549">
        <f t="shared" si="78"/>
        <v>2437380.3215763182</v>
      </c>
      <c r="F549">
        <f t="shared" si="75"/>
        <v>4008.0939611469107</v>
      </c>
      <c r="G549">
        <f t="shared" si="79"/>
        <v>4382.1662468986715</v>
      </c>
      <c r="H549">
        <f t="shared" si="76"/>
        <v>382.16624689867143</v>
      </c>
      <c r="I549">
        <f t="shared" si="77"/>
        <v>2437006.2492905669</v>
      </c>
      <c r="J549">
        <f t="shared" si="80"/>
        <v>0</v>
      </c>
    </row>
    <row r="550" spans="1:10" x14ac:dyDescent="0.25">
      <c r="A550">
        <v>531</v>
      </c>
      <c r="B550">
        <f t="shared" si="72"/>
        <v>0.58208347328552157</v>
      </c>
      <c r="C550">
        <f t="shared" si="73"/>
        <v>4382.661197840941</v>
      </c>
      <c r="D550">
        <f t="shared" si="74"/>
        <v>1831.5865455680016</v>
      </c>
      <c r="E550">
        <f t="shared" si="78"/>
        <v>2437006.2492905669</v>
      </c>
      <c r="F550">
        <f t="shared" si="75"/>
        <v>4007.4788265877773</v>
      </c>
      <c r="G550">
        <f t="shared" si="79"/>
        <v>4382.661197840941</v>
      </c>
      <c r="H550">
        <f t="shared" si="76"/>
        <v>382.66119784094087</v>
      </c>
      <c r="I550">
        <f t="shared" si="77"/>
        <v>2436631.0669193133</v>
      </c>
      <c r="J550">
        <f t="shared" si="80"/>
        <v>0</v>
      </c>
    </row>
    <row r="551" spans="1:10" x14ac:dyDescent="0.25">
      <c r="A551">
        <v>532</v>
      </c>
      <c r="B551">
        <f t="shared" si="72"/>
        <v>0.58276957824789766</v>
      </c>
      <c r="C551">
        <f t="shared" si="73"/>
        <v>4383.1554477522313</v>
      </c>
      <c r="D551">
        <f t="shared" si="74"/>
        <v>1828.7857960706883</v>
      </c>
      <c r="E551">
        <f t="shared" si="78"/>
        <v>2436631.0669193133</v>
      </c>
      <c r="F551">
        <f t="shared" si="75"/>
        <v>4006.8618665740946</v>
      </c>
      <c r="G551">
        <f t="shared" si="79"/>
        <v>4383.1554477522313</v>
      </c>
      <c r="H551">
        <f t="shared" si="76"/>
        <v>383.1554477522314</v>
      </c>
      <c r="I551">
        <f t="shared" si="77"/>
        <v>2436254.7733381353</v>
      </c>
      <c r="J551">
        <f t="shared" si="80"/>
        <v>0</v>
      </c>
    </row>
    <row r="552" spans="1:10" x14ac:dyDescent="0.25">
      <c r="A552">
        <v>533</v>
      </c>
      <c r="B552">
        <f t="shared" si="72"/>
        <v>0.5834545568130407</v>
      </c>
      <c r="C552">
        <f t="shared" si="73"/>
        <v>4383.6489974551159</v>
      </c>
      <c r="D552">
        <f t="shared" si="74"/>
        <v>1825.9890144210115</v>
      </c>
      <c r="E552">
        <f t="shared" si="78"/>
        <v>2436254.7733381353</v>
      </c>
      <c r="F552">
        <f t="shared" si="75"/>
        <v>4006.2430792568316</v>
      </c>
      <c r="G552">
        <f t="shared" si="79"/>
        <v>4383.6489974551159</v>
      </c>
      <c r="H552">
        <f t="shared" si="76"/>
        <v>383.6489974551157</v>
      </c>
      <c r="I552">
        <f t="shared" si="77"/>
        <v>2435877.3674199372</v>
      </c>
      <c r="J552">
        <f t="shared" si="80"/>
        <v>0</v>
      </c>
    </row>
    <row r="553" spans="1:10" x14ac:dyDescent="0.25">
      <c r="A553">
        <v>534</v>
      </c>
      <c r="B553">
        <f t="shared" si="72"/>
        <v>0.58413841083018747</v>
      </c>
      <c r="C553">
        <f t="shared" si="73"/>
        <v>4384.1418477717243</v>
      </c>
      <c r="D553">
        <f t="shared" si="74"/>
        <v>1823.1961959602279</v>
      </c>
      <c r="E553">
        <f t="shared" si="78"/>
        <v>2435877.3674199372</v>
      </c>
      <c r="F553">
        <f t="shared" si="75"/>
        <v>4005.6224627825618</v>
      </c>
      <c r="G553">
        <f t="shared" si="79"/>
        <v>4384.1418477717243</v>
      </c>
      <c r="H553">
        <f t="shared" si="76"/>
        <v>384.14184777172454</v>
      </c>
      <c r="I553">
        <f t="shared" si="77"/>
        <v>2435498.8480349481</v>
      </c>
      <c r="J553">
        <f t="shared" si="80"/>
        <v>0</v>
      </c>
    </row>
    <row r="554" spans="1:10" x14ac:dyDescent="0.25">
      <c r="A554">
        <v>535</v>
      </c>
      <c r="B554">
        <f t="shared" si="72"/>
        <v>0.58482114214553915</v>
      </c>
      <c r="C554">
        <f t="shared" si="73"/>
        <v>4384.6339995237458</v>
      </c>
      <c r="D554">
        <f t="shared" si="74"/>
        <v>1820.4073360321054</v>
      </c>
      <c r="E554">
        <f t="shared" si="78"/>
        <v>2435498.8480349481</v>
      </c>
      <c r="F554">
        <f t="shared" si="75"/>
        <v>4005.0000152934599</v>
      </c>
      <c r="G554">
        <f t="shared" si="79"/>
        <v>4384.6339995237458</v>
      </c>
      <c r="H554">
        <f t="shared" si="76"/>
        <v>384.63399952374601</v>
      </c>
      <c r="I554">
        <f t="shared" si="77"/>
        <v>2435119.2140507177</v>
      </c>
      <c r="J554">
        <f t="shared" si="80"/>
        <v>0</v>
      </c>
    </row>
    <row r="555" spans="1:10" x14ac:dyDescent="0.25">
      <c r="A555">
        <v>536</v>
      </c>
      <c r="B555">
        <f t="shared" si="72"/>
        <v>0.58550275260226603</v>
      </c>
      <c r="C555">
        <f t="shared" si="73"/>
        <v>4385.1254535324242</v>
      </c>
      <c r="D555">
        <f t="shared" si="74"/>
        <v>1817.6224299829294</v>
      </c>
      <c r="E555">
        <f t="shared" si="78"/>
        <v>2435119.2140507177</v>
      </c>
      <c r="F555">
        <f t="shared" si="75"/>
        <v>4004.3757349272937</v>
      </c>
      <c r="G555">
        <f t="shared" si="79"/>
        <v>4385.1254535324242</v>
      </c>
      <c r="H555">
        <f t="shared" si="76"/>
        <v>385.12545353242416</v>
      </c>
      <c r="I555">
        <f t="shared" si="77"/>
        <v>2434738.4643321126</v>
      </c>
      <c r="J555">
        <f t="shared" si="80"/>
        <v>0</v>
      </c>
    </row>
    <row r="556" spans="1:10" x14ac:dyDescent="0.25">
      <c r="A556">
        <v>537</v>
      </c>
      <c r="B556">
        <f t="shared" si="72"/>
        <v>0.58618324404051236</v>
      </c>
      <c r="C556">
        <f t="shared" si="73"/>
        <v>4385.6162106185566</v>
      </c>
      <c r="D556">
        <f t="shared" si="74"/>
        <v>1814.8414731615121</v>
      </c>
      <c r="E556">
        <f t="shared" si="78"/>
        <v>2434738.4643321126</v>
      </c>
      <c r="F556">
        <f t="shared" si="75"/>
        <v>4003.749619817419</v>
      </c>
      <c r="G556">
        <f t="shared" si="79"/>
        <v>4385.6162106185566</v>
      </c>
      <c r="H556">
        <f t="shared" si="76"/>
        <v>385.61621061855664</v>
      </c>
      <c r="I556">
        <f t="shared" si="77"/>
        <v>2434356.5977413114</v>
      </c>
      <c r="J556">
        <f t="shared" si="80"/>
        <v>0</v>
      </c>
    </row>
    <row r="557" spans="1:10" x14ac:dyDescent="0.25">
      <c r="A557">
        <v>538</v>
      </c>
      <c r="B557">
        <f t="shared" si="72"/>
        <v>0.58686261829740105</v>
      </c>
      <c r="C557">
        <f t="shared" si="73"/>
        <v>4386.1062716024935</v>
      </c>
      <c r="D557">
        <f t="shared" si="74"/>
        <v>1812.0644609192022</v>
      </c>
      <c r="E557">
        <f t="shared" si="78"/>
        <v>2434356.5977413114</v>
      </c>
      <c r="F557">
        <f t="shared" si="75"/>
        <v>4003.1216680927723</v>
      </c>
      <c r="G557">
        <f t="shared" si="79"/>
        <v>4386.1062716024935</v>
      </c>
      <c r="H557">
        <f t="shared" si="76"/>
        <v>386.10627160249368</v>
      </c>
      <c r="I557">
        <f t="shared" si="77"/>
        <v>2433973.6131378016</v>
      </c>
      <c r="J557">
        <f t="shared" si="80"/>
        <v>0</v>
      </c>
    </row>
    <row r="558" spans="1:10" x14ac:dyDescent="0.25">
      <c r="A558">
        <v>539</v>
      </c>
      <c r="B558">
        <f t="shared" si="72"/>
        <v>0.5875408772070394</v>
      </c>
      <c r="C558">
        <f t="shared" si="73"/>
        <v>4386.5956373041363</v>
      </c>
      <c r="D558">
        <f t="shared" si="74"/>
        <v>1809.2913886098918</v>
      </c>
      <c r="E558">
        <f t="shared" si="78"/>
        <v>2433973.6131378016</v>
      </c>
      <c r="F558">
        <f t="shared" si="75"/>
        <v>4002.4918778778638</v>
      </c>
      <c r="G558">
        <f t="shared" si="79"/>
        <v>4386.5956373041363</v>
      </c>
      <c r="H558">
        <f t="shared" si="76"/>
        <v>386.59563730413663</v>
      </c>
      <c r="I558">
        <f t="shared" si="77"/>
        <v>2433589.5093783755</v>
      </c>
      <c r="J558">
        <f t="shared" si="80"/>
        <v>0</v>
      </c>
    </row>
    <row r="559" spans="1:10" x14ac:dyDescent="0.25">
      <c r="A559">
        <v>540</v>
      </c>
      <c r="B559">
        <f t="shared" si="72"/>
        <v>0.58821802260052358</v>
      </c>
      <c r="C559">
        <f t="shared" si="73"/>
        <v>4387.0843085429369</v>
      </c>
      <c r="D559">
        <f t="shared" si="74"/>
        <v>1806.5222515900257</v>
      </c>
      <c r="E559">
        <f t="shared" si="78"/>
        <v>2433589.5093783755</v>
      </c>
      <c r="F559">
        <f t="shared" si="75"/>
        <v>4001.8602472927714</v>
      </c>
      <c r="G559">
        <f t="shared" si="79"/>
        <v>4387.0843085429369</v>
      </c>
      <c r="H559">
        <f t="shared" si="76"/>
        <v>387.0843085429367</v>
      </c>
      <c r="I559">
        <f t="shared" si="77"/>
        <v>2433204.2853171253</v>
      </c>
      <c r="J559">
        <f t="shared" si="80"/>
        <v>0</v>
      </c>
    </row>
    <row r="560" spans="1:10" x14ac:dyDescent="0.25">
      <c r="A560">
        <v>541</v>
      </c>
      <c r="B560">
        <f t="shared" si="72"/>
        <v>0.58889405630594305</v>
      </c>
      <c r="C560">
        <f t="shared" si="73"/>
        <v>4387.5722861378927</v>
      </c>
      <c r="D560">
        <f t="shared" si="74"/>
        <v>0</v>
      </c>
      <c r="E560">
        <f t="shared" si="78"/>
        <v>2433204.2853171253</v>
      </c>
      <c r="F560">
        <f t="shared" si="75"/>
        <v>4001.2267744531337</v>
      </c>
      <c r="G560">
        <f t="shared" si="79"/>
        <v>4387.5722861378927</v>
      </c>
      <c r="H560">
        <f t="shared" si="76"/>
        <v>387.57228613789249</v>
      </c>
      <c r="I560">
        <f t="shared" si="77"/>
        <v>2432817.9398054406</v>
      </c>
      <c r="J560">
        <f t="shared" si="80"/>
        <v>0</v>
      </c>
    </row>
    <row r="561" spans="1:10" x14ac:dyDescent="0.25">
      <c r="A561">
        <v>542</v>
      </c>
      <c r="B561">
        <f t="shared" si="72"/>
        <v>0.58956898014838655</v>
      </c>
      <c r="C561">
        <f t="shared" si="73"/>
        <v>4388.0595709075496</v>
      </c>
      <c r="D561">
        <f t="shared" si="74"/>
        <v>0</v>
      </c>
      <c r="E561">
        <f t="shared" si="78"/>
        <v>2432817.9398054406</v>
      </c>
      <c r="F561">
        <f t="shared" si="75"/>
        <v>4000.5914574701455</v>
      </c>
      <c r="G561">
        <f t="shared" si="79"/>
        <v>4388.0595709075496</v>
      </c>
      <c r="H561">
        <f t="shared" si="76"/>
        <v>388.05957090754958</v>
      </c>
      <c r="I561">
        <f t="shared" si="77"/>
        <v>2432430.4716920033</v>
      </c>
      <c r="J561">
        <f t="shared" si="80"/>
        <v>0</v>
      </c>
    </row>
    <row r="562" spans="1:10" x14ac:dyDescent="0.25">
      <c r="A562">
        <v>543</v>
      </c>
      <c r="B562">
        <f t="shared" si="72"/>
        <v>0.59024279594994644</v>
      </c>
      <c r="C562">
        <f t="shared" si="73"/>
        <v>4388.5461636699993</v>
      </c>
      <c r="D562">
        <f t="shared" si="74"/>
        <v>0</v>
      </c>
      <c r="E562">
        <f t="shared" si="78"/>
        <v>2432430.4716920033</v>
      </c>
      <c r="F562">
        <f t="shared" si="75"/>
        <v>3999.954294450547</v>
      </c>
      <c r="G562">
        <f t="shared" si="79"/>
        <v>4388.5461636699993</v>
      </c>
      <c r="H562">
        <f t="shared" si="76"/>
        <v>388.54616366999875</v>
      </c>
      <c r="I562">
        <f t="shared" si="77"/>
        <v>2432041.8798227841</v>
      </c>
      <c r="J562">
        <f t="shared" si="80"/>
        <v>0</v>
      </c>
    </row>
    <row r="563" spans="1:10" x14ac:dyDescent="0.25">
      <c r="A563">
        <v>544</v>
      </c>
      <c r="B563">
        <f t="shared" si="72"/>
        <v>0.59091550552972394</v>
      </c>
      <c r="C563">
        <f t="shared" si="73"/>
        <v>4389.0320652428745</v>
      </c>
      <c r="D563">
        <f t="shared" si="74"/>
        <v>0</v>
      </c>
      <c r="E563">
        <f t="shared" si="78"/>
        <v>2432041.8798227841</v>
      </c>
      <c r="F563">
        <f t="shared" si="75"/>
        <v>3999.3152834966222</v>
      </c>
      <c r="G563">
        <f t="shared" si="79"/>
        <v>4389.0320652428745</v>
      </c>
      <c r="H563">
        <f t="shared" si="76"/>
        <v>389.03206524287418</v>
      </c>
      <c r="I563">
        <f t="shared" si="77"/>
        <v>2431652.1630410375</v>
      </c>
      <c r="J563">
        <f t="shared" si="80"/>
        <v>0</v>
      </c>
    </row>
    <row r="564" spans="1:10" x14ac:dyDescent="0.25">
      <c r="A564">
        <v>545</v>
      </c>
      <c r="B564">
        <f t="shared" si="72"/>
        <v>0.59158711070383307</v>
      </c>
      <c r="C564">
        <f t="shared" si="73"/>
        <v>4389.5172764433519</v>
      </c>
      <c r="D564">
        <f t="shared" si="74"/>
        <v>0</v>
      </c>
      <c r="E564">
        <f t="shared" si="78"/>
        <v>2431652.1630410375</v>
      </c>
      <c r="F564">
        <f t="shared" si="75"/>
        <v>3998.6744227061872</v>
      </c>
      <c r="G564">
        <f t="shared" si="79"/>
        <v>4389.5172764433519</v>
      </c>
      <c r="H564">
        <f t="shared" si="76"/>
        <v>389.51727644335216</v>
      </c>
      <c r="I564">
        <f t="shared" si="77"/>
        <v>2431261.3201873</v>
      </c>
      <c r="J564">
        <f t="shared" si="80"/>
        <v>0</v>
      </c>
    </row>
    <row r="565" spans="1:10" x14ac:dyDescent="0.25">
      <c r="A565">
        <v>546</v>
      </c>
      <c r="B565">
        <f t="shared" si="72"/>
        <v>0.59225761328540694</v>
      </c>
      <c r="C565">
        <f t="shared" si="73"/>
        <v>4390.0017980881494</v>
      </c>
      <c r="D565">
        <f t="shared" si="74"/>
        <v>0</v>
      </c>
      <c r="E565">
        <f t="shared" si="78"/>
        <v>2431261.3201873</v>
      </c>
      <c r="F565">
        <f t="shared" si="75"/>
        <v>3998.0317101725891</v>
      </c>
      <c r="G565">
        <f t="shared" si="79"/>
        <v>4390.0017980881494</v>
      </c>
      <c r="H565">
        <f t="shared" si="76"/>
        <v>390.00179808814983</v>
      </c>
      <c r="I565">
        <f t="shared" si="77"/>
        <v>2430869.3500993843</v>
      </c>
      <c r="J565">
        <f t="shared" si="80"/>
        <v>0</v>
      </c>
    </row>
    <row r="566" spans="1:10" x14ac:dyDescent="0.25">
      <c r="A566">
        <v>547</v>
      </c>
      <c r="B566">
        <f t="shared" si="72"/>
        <v>0.59292701508460188</v>
      </c>
      <c r="C566">
        <f t="shared" si="73"/>
        <v>4390.485630993524</v>
      </c>
      <c r="D566">
        <f t="shared" si="74"/>
        <v>0</v>
      </c>
      <c r="E566">
        <f t="shared" si="78"/>
        <v>2430869.3500993843</v>
      </c>
      <c r="F566">
        <f t="shared" si="75"/>
        <v>3997.3871439846953</v>
      </c>
      <c r="G566">
        <f t="shared" si="79"/>
        <v>4390.485630993524</v>
      </c>
      <c r="H566">
        <f t="shared" si="76"/>
        <v>390.48563099352373</v>
      </c>
      <c r="I566">
        <f t="shared" si="77"/>
        <v>2430476.2516123755</v>
      </c>
      <c r="J566">
        <f t="shared" si="80"/>
        <v>0</v>
      </c>
    </row>
    <row r="567" spans="1:10" x14ac:dyDescent="0.25">
      <c r="A567">
        <v>548</v>
      </c>
      <c r="B567">
        <f t="shared" si="72"/>
        <v>0.5935953179086022</v>
      </c>
      <c r="C567">
        <f t="shared" si="73"/>
        <v>4390.9687759752678</v>
      </c>
      <c r="D567">
        <f t="shared" si="74"/>
        <v>0</v>
      </c>
      <c r="E567">
        <f t="shared" si="78"/>
        <v>2430476.2516123755</v>
      </c>
      <c r="F567">
        <f t="shared" si="75"/>
        <v>3996.7407222268889</v>
      </c>
      <c r="G567">
        <f t="shared" si="79"/>
        <v>4390.9687759752678</v>
      </c>
      <c r="H567">
        <f t="shared" si="76"/>
        <v>390.9687759752677</v>
      </c>
      <c r="I567">
        <f t="shared" si="77"/>
        <v>2430082.0235586273</v>
      </c>
      <c r="J567">
        <f t="shared" si="80"/>
        <v>0</v>
      </c>
    </row>
    <row r="568" spans="1:10" x14ac:dyDescent="0.25">
      <c r="A568">
        <v>549</v>
      </c>
      <c r="B568">
        <f t="shared" si="72"/>
        <v>0.59426252356162568</v>
      </c>
      <c r="C568">
        <f t="shared" si="73"/>
        <v>4391.451233848712</v>
      </c>
      <c r="D568">
        <f t="shared" si="74"/>
        <v>0</v>
      </c>
      <c r="E568">
        <f t="shared" si="78"/>
        <v>2430082.0235586273</v>
      </c>
      <c r="F568">
        <f t="shared" si="75"/>
        <v>3996.0924429790607</v>
      </c>
      <c r="G568">
        <f t="shared" si="79"/>
        <v>4391.451233848712</v>
      </c>
      <c r="H568">
        <f t="shared" si="76"/>
        <v>391.45123384871255</v>
      </c>
      <c r="I568">
        <f t="shared" si="77"/>
        <v>2429686.6647677575</v>
      </c>
      <c r="J568">
        <f t="shared" si="80"/>
        <v>0</v>
      </c>
    </row>
    <row r="569" spans="1:10" x14ac:dyDescent="0.25">
      <c r="A569">
        <v>550</v>
      </c>
      <c r="B569">
        <f t="shared" si="72"/>
        <v>0.59492863384492756</v>
      </c>
      <c r="C569">
        <f t="shared" si="73"/>
        <v>4391.9330054287238</v>
      </c>
      <c r="D569">
        <f t="shared" si="74"/>
        <v>0</v>
      </c>
      <c r="E569">
        <f t="shared" si="78"/>
        <v>2429686.6647677575</v>
      </c>
      <c r="F569">
        <f t="shared" si="75"/>
        <v>3995.4423043166025</v>
      </c>
      <c r="G569">
        <f t="shared" si="79"/>
        <v>4391.9330054287238</v>
      </c>
      <c r="H569">
        <f t="shared" si="76"/>
        <v>391.93300542872362</v>
      </c>
      <c r="I569">
        <f t="shared" si="77"/>
        <v>2429290.1740666451</v>
      </c>
      <c r="J569">
        <f t="shared" si="80"/>
        <v>0</v>
      </c>
    </row>
    <row r="570" spans="1:10" x14ac:dyDescent="0.25">
      <c r="A570">
        <v>551</v>
      </c>
      <c r="B570">
        <f t="shared" si="72"/>
        <v>0.59559365055680624</v>
      </c>
      <c r="C570">
        <f t="shared" si="73"/>
        <v>4392.4140915297003</v>
      </c>
      <c r="D570">
        <f t="shared" si="74"/>
        <v>0</v>
      </c>
      <c r="E570">
        <f t="shared" si="78"/>
        <v>2429290.1740666451</v>
      </c>
      <c r="F570">
        <f t="shared" si="75"/>
        <v>3994.7903043104025</v>
      </c>
      <c r="G570">
        <f t="shared" si="79"/>
        <v>4392.4140915297003</v>
      </c>
      <c r="H570">
        <f t="shared" si="76"/>
        <v>392.41409152969976</v>
      </c>
      <c r="I570">
        <f t="shared" si="77"/>
        <v>2428892.5502794259</v>
      </c>
      <c r="J570">
        <f t="shared" si="80"/>
        <v>0</v>
      </c>
    </row>
    <row r="571" spans="1:10" x14ac:dyDescent="0.25">
      <c r="A571">
        <v>552</v>
      </c>
      <c r="B571">
        <f t="shared" si="72"/>
        <v>0.59625757549260805</v>
      </c>
      <c r="C571">
        <f t="shared" si="73"/>
        <v>4392.8944929655727</v>
      </c>
      <c r="D571">
        <f t="shared" si="74"/>
        <v>0</v>
      </c>
      <c r="E571">
        <f t="shared" si="78"/>
        <v>2428892.5502794259</v>
      </c>
      <c r="F571">
        <f t="shared" si="75"/>
        <v>3994.1364410268379</v>
      </c>
      <c r="G571">
        <f t="shared" si="79"/>
        <v>4392.8944929655727</v>
      </c>
      <c r="H571">
        <f t="shared" si="76"/>
        <v>392.89449296557228</v>
      </c>
      <c r="I571">
        <f t="shared" si="77"/>
        <v>2428493.7922274871</v>
      </c>
      <c r="J571">
        <f t="shared" si="80"/>
        <v>0</v>
      </c>
    </row>
    <row r="572" spans="1:10" x14ac:dyDescent="0.25">
      <c r="A572">
        <v>553</v>
      </c>
      <c r="B572">
        <f t="shared" si="72"/>
        <v>0.59692041044473121</v>
      </c>
      <c r="C572">
        <f t="shared" si="73"/>
        <v>4393.3742105498022</v>
      </c>
      <c r="D572">
        <f t="shared" si="74"/>
        <v>0</v>
      </c>
      <c r="E572">
        <f t="shared" si="78"/>
        <v>2428493.7922274871</v>
      </c>
      <c r="F572">
        <f t="shared" si="75"/>
        <v>3993.4807125277662</v>
      </c>
      <c r="G572">
        <f t="shared" si="79"/>
        <v>4393.3742105498022</v>
      </c>
      <c r="H572">
        <f t="shared" si="76"/>
        <v>393.37421054980268</v>
      </c>
      <c r="I572">
        <f t="shared" si="77"/>
        <v>2428093.898729465</v>
      </c>
      <c r="J572">
        <f t="shared" si="80"/>
        <v>0</v>
      </c>
    </row>
    <row r="573" spans="1:10" x14ac:dyDescent="0.25">
      <c r="A573">
        <v>554</v>
      </c>
      <c r="B573">
        <f t="shared" si="72"/>
        <v>0.59758215720263186</v>
      </c>
      <c r="C573">
        <f t="shared" si="73"/>
        <v>4393.8532450953826</v>
      </c>
      <c r="D573">
        <f t="shared" si="74"/>
        <v>0</v>
      </c>
      <c r="E573">
        <f t="shared" si="78"/>
        <v>2428093.898729465</v>
      </c>
      <c r="F573">
        <f t="shared" si="75"/>
        <v>3992.8231168705206</v>
      </c>
      <c r="G573">
        <f t="shared" si="79"/>
        <v>4393.8532450953826</v>
      </c>
      <c r="H573">
        <f t="shared" si="76"/>
        <v>393.85324509538248</v>
      </c>
      <c r="I573">
        <f t="shared" si="77"/>
        <v>2427692.8686012402</v>
      </c>
      <c r="J573">
        <f t="shared" si="80"/>
        <v>0</v>
      </c>
    </row>
    <row r="574" spans="1:10" x14ac:dyDescent="0.25">
      <c r="A574">
        <v>555</v>
      </c>
      <c r="B574">
        <f t="shared" si="72"/>
        <v>0.59824281755282793</v>
      </c>
      <c r="C574">
        <f t="shared" si="73"/>
        <v>4394.33159741483</v>
      </c>
      <c r="D574">
        <f t="shared" si="74"/>
        <v>0</v>
      </c>
      <c r="E574">
        <f t="shared" si="78"/>
        <v>2427692.8686012402</v>
      </c>
      <c r="F574">
        <f t="shared" si="75"/>
        <v>3992.1636521079035</v>
      </c>
      <c r="G574">
        <f t="shared" si="79"/>
        <v>4394.33159741483</v>
      </c>
      <c r="H574">
        <f t="shared" si="76"/>
        <v>394.33159741483007</v>
      </c>
      <c r="I574">
        <f t="shared" si="77"/>
        <v>2427290.7006559335</v>
      </c>
      <c r="J574">
        <f t="shared" si="80"/>
        <v>0</v>
      </c>
    </row>
    <row r="575" spans="1:10" x14ac:dyDescent="0.25">
      <c r="A575">
        <v>556</v>
      </c>
      <c r="B575">
        <f t="shared" si="72"/>
        <v>0.59890239327890493</v>
      </c>
      <c r="C575">
        <f t="shared" si="73"/>
        <v>4394.8092683201912</v>
      </c>
      <c r="D575">
        <f t="shared" si="74"/>
        <v>0</v>
      </c>
      <c r="E575">
        <f t="shared" si="78"/>
        <v>2427290.7006559335</v>
      </c>
      <c r="F575">
        <f t="shared" si="75"/>
        <v>3991.5023162881789</v>
      </c>
      <c r="G575">
        <f t="shared" si="79"/>
        <v>4394.8092683201912</v>
      </c>
      <c r="H575">
        <f t="shared" si="76"/>
        <v>394.80926832019134</v>
      </c>
      <c r="I575">
        <f t="shared" si="77"/>
        <v>2426887.3937039017</v>
      </c>
      <c r="J575">
        <f t="shared" si="80"/>
        <v>0</v>
      </c>
    </row>
    <row r="576" spans="1:10" x14ac:dyDescent="0.25">
      <c r="A576">
        <v>557</v>
      </c>
      <c r="B576">
        <f t="shared" si="72"/>
        <v>0.59956088616151959</v>
      </c>
      <c r="C576">
        <f t="shared" si="73"/>
        <v>4395.2862586230367</v>
      </c>
      <c r="D576">
        <f t="shared" si="74"/>
        <v>0</v>
      </c>
      <c r="E576">
        <f t="shared" si="78"/>
        <v>2426887.3937039017</v>
      </c>
      <c r="F576">
        <f t="shared" si="75"/>
        <v>3990.839107455065</v>
      </c>
      <c r="G576">
        <f t="shared" si="79"/>
        <v>4395.2862586230367</v>
      </c>
      <c r="H576">
        <f t="shared" si="76"/>
        <v>395.2862586230367</v>
      </c>
      <c r="I576">
        <f t="shared" si="77"/>
        <v>2426482.9465527339</v>
      </c>
      <c r="J576">
        <f t="shared" si="80"/>
        <v>0</v>
      </c>
    </row>
    <row r="577" spans="1:10" x14ac:dyDescent="0.25">
      <c r="A577">
        <v>558</v>
      </c>
      <c r="B577">
        <f t="shared" si="72"/>
        <v>0.60021829797840565</v>
      </c>
      <c r="C577">
        <f t="shared" si="73"/>
        <v>4395.7625691344601</v>
      </c>
      <c r="D577">
        <f t="shared" si="74"/>
        <v>0</v>
      </c>
      <c r="E577">
        <f t="shared" si="78"/>
        <v>2426482.9465527339</v>
      </c>
      <c r="F577">
        <f t="shared" si="75"/>
        <v>3990.1740236477294</v>
      </c>
      <c r="G577">
        <f t="shared" si="79"/>
        <v>4395.7625691344601</v>
      </c>
      <c r="H577">
        <f t="shared" si="76"/>
        <v>395.76256913446036</v>
      </c>
      <c r="I577">
        <f t="shared" si="77"/>
        <v>2426077.3580072471</v>
      </c>
      <c r="J577">
        <f t="shared" si="80"/>
        <v>0</v>
      </c>
    </row>
    <row r="578" spans="1:10" x14ac:dyDescent="0.25">
      <c r="A578">
        <v>559</v>
      </c>
      <c r="B578">
        <f t="shared" si="72"/>
        <v>0.60087463050437817</v>
      </c>
      <c r="C578">
        <f t="shared" si="73"/>
        <v>4396.2382006650796</v>
      </c>
      <c r="D578">
        <f t="shared" si="74"/>
        <v>0</v>
      </c>
      <c r="E578">
        <f t="shared" si="78"/>
        <v>2426077.3580072471</v>
      </c>
      <c r="F578">
        <f t="shared" si="75"/>
        <v>3989.507062900781</v>
      </c>
      <c r="G578">
        <f t="shared" si="79"/>
        <v>4396.2382006650796</v>
      </c>
      <c r="H578">
        <f t="shared" si="76"/>
        <v>396.23820066507932</v>
      </c>
      <c r="I578">
        <f t="shared" si="77"/>
        <v>2425670.6268694829</v>
      </c>
      <c r="J578">
        <f t="shared" si="80"/>
        <v>0</v>
      </c>
    </row>
    <row r="579" spans="1:10" x14ac:dyDescent="0.25">
      <c r="A579">
        <v>560</v>
      </c>
      <c r="B579">
        <f t="shared" si="72"/>
        <v>0.60152988551133846</v>
      </c>
      <c r="C579">
        <f t="shared" si="73"/>
        <v>4396.7131540250311</v>
      </c>
      <c r="D579">
        <f t="shared" si="74"/>
        <v>0</v>
      </c>
      <c r="E579">
        <f t="shared" si="78"/>
        <v>2425670.6268694829</v>
      </c>
      <c r="F579">
        <f t="shared" si="75"/>
        <v>3988.8382232442646</v>
      </c>
      <c r="G579">
        <f t="shared" si="79"/>
        <v>4396.7131540250311</v>
      </c>
      <c r="H579">
        <f t="shared" si="76"/>
        <v>396.71315402503086</v>
      </c>
      <c r="I579">
        <f t="shared" si="77"/>
        <v>2425262.7519387021</v>
      </c>
      <c r="J579">
        <f t="shared" si="80"/>
        <v>0</v>
      </c>
    </row>
    <row r="580" spans="1:10" x14ac:dyDescent="0.25">
      <c r="A580">
        <v>561</v>
      </c>
      <c r="B580">
        <f t="shared" si="72"/>
        <v>0.60218406476827901</v>
      </c>
      <c r="C580">
        <f t="shared" si="73"/>
        <v>4397.1874300239733</v>
      </c>
      <c r="D580">
        <f t="shared" si="74"/>
        <v>0</v>
      </c>
      <c r="E580">
        <f t="shared" si="78"/>
        <v>2425262.7519387021</v>
      </c>
      <c r="F580">
        <f t="shared" si="75"/>
        <v>3988.1675027036522</v>
      </c>
      <c r="G580">
        <f t="shared" si="79"/>
        <v>4397.1874300239733</v>
      </c>
      <c r="H580">
        <f t="shared" si="76"/>
        <v>397.18743002397281</v>
      </c>
      <c r="I580">
        <f t="shared" si="77"/>
        <v>2424853.7320113815</v>
      </c>
      <c r="J580">
        <f t="shared" si="80"/>
        <v>0</v>
      </c>
    </row>
    <row r="581" spans="1:10" x14ac:dyDescent="0.25">
      <c r="A581">
        <v>562</v>
      </c>
      <c r="B581">
        <f t="shared" si="72"/>
        <v>0.6028371700412879</v>
      </c>
      <c r="C581">
        <f t="shared" si="73"/>
        <v>4397.6610294710799</v>
      </c>
      <c r="D581">
        <f t="shared" si="74"/>
        <v>0</v>
      </c>
      <c r="E581">
        <f t="shared" si="78"/>
        <v>2424853.7320113815</v>
      </c>
      <c r="F581">
        <f t="shared" si="75"/>
        <v>3987.4948992998379</v>
      </c>
      <c r="G581">
        <f t="shared" si="79"/>
        <v>4397.6610294710799</v>
      </c>
      <c r="H581">
        <f t="shared" si="76"/>
        <v>397.66102947108038</v>
      </c>
      <c r="I581">
        <f t="shared" si="77"/>
        <v>2424443.5658812104</v>
      </c>
      <c r="J581">
        <f t="shared" si="80"/>
        <v>0</v>
      </c>
    </row>
    <row r="582" spans="1:10" x14ac:dyDescent="0.25">
      <c r="A582">
        <v>563</v>
      </c>
      <c r="B582">
        <f t="shared" si="72"/>
        <v>0.60348920309355381</v>
      </c>
      <c r="C582">
        <f t="shared" si="73"/>
        <v>4398.1339531750464</v>
      </c>
      <c r="D582">
        <f t="shared" si="74"/>
        <v>0</v>
      </c>
      <c r="E582">
        <f t="shared" si="78"/>
        <v>2424443.5658812104</v>
      </c>
      <c r="F582">
        <f t="shared" si="75"/>
        <v>3986.8204110491315</v>
      </c>
      <c r="G582">
        <f t="shared" si="79"/>
        <v>4398.1339531750464</v>
      </c>
      <c r="H582">
        <f t="shared" si="76"/>
        <v>398.13395317504654</v>
      </c>
      <c r="I582">
        <f t="shared" si="77"/>
        <v>2424032.2523390846</v>
      </c>
      <c r="J582">
        <f t="shared" si="80"/>
        <v>0</v>
      </c>
    </row>
    <row r="583" spans="1:10" x14ac:dyDescent="0.25">
      <c r="A583">
        <v>564</v>
      </c>
      <c r="B583">
        <f t="shared" si="72"/>
        <v>0.60414016568537088</v>
      </c>
      <c r="C583">
        <f t="shared" si="73"/>
        <v>4398.6062019440797</v>
      </c>
      <c r="D583">
        <f t="shared" si="74"/>
        <v>0</v>
      </c>
      <c r="E583">
        <f t="shared" si="78"/>
        <v>2424032.2523390846</v>
      </c>
      <c r="F583">
        <f t="shared" si="75"/>
        <v>3986.1440359632497</v>
      </c>
      <c r="G583">
        <f t="shared" si="79"/>
        <v>4398.6062019440797</v>
      </c>
      <c r="H583">
        <f t="shared" si="76"/>
        <v>398.60620194407943</v>
      </c>
      <c r="I583">
        <f t="shared" si="77"/>
        <v>2423619.790173104</v>
      </c>
      <c r="J583">
        <f t="shared" si="80"/>
        <v>0</v>
      </c>
    </row>
    <row r="584" spans="1:10" x14ac:dyDescent="0.25">
      <c r="A584">
        <v>565</v>
      </c>
      <c r="B584">
        <f t="shared" si="72"/>
        <v>0.60479005957414311</v>
      </c>
      <c r="C584">
        <f t="shared" si="73"/>
        <v>4399.0777765859011</v>
      </c>
      <c r="D584">
        <f t="shared" si="74"/>
        <v>0</v>
      </c>
      <c r="E584">
        <f t="shared" si="78"/>
        <v>2423619.790173104</v>
      </c>
      <c r="F584">
        <f t="shared" si="75"/>
        <v>3985.4657720493115</v>
      </c>
      <c r="G584">
        <f t="shared" si="79"/>
        <v>4399.0777765859011</v>
      </c>
      <c r="H584">
        <f t="shared" si="76"/>
        <v>399.0777765859014</v>
      </c>
      <c r="I584">
        <f t="shared" si="77"/>
        <v>2423206.1781685678</v>
      </c>
      <c r="J584">
        <f t="shared" si="80"/>
        <v>0</v>
      </c>
    </row>
    <row r="585" spans="1:10" x14ac:dyDescent="0.25">
      <c r="A585">
        <v>566</v>
      </c>
      <c r="B585">
        <f t="shared" si="72"/>
        <v>0.60543888651438948</v>
      </c>
      <c r="C585">
        <f t="shared" si="73"/>
        <v>4399.5486779077482</v>
      </c>
      <c r="D585">
        <f t="shared" si="74"/>
        <v>0</v>
      </c>
      <c r="E585">
        <f t="shared" si="78"/>
        <v>2423206.1781685678</v>
      </c>
      <c r="F585">
        <f t="shared" si="75"/>
        <v>3984.7856173098298</v>
      </c>
      <c r="G585">
        <f t="shared" si="79"/>
        <v>4399.5486779077482</v>
      </c>
      <c r="H585">
        <f t="shared" si="76"/>
        <v>399.54867790774819</v>
      </c>
      <c r="I585">
        <f t="shared" si="77"/>
        <v>2422791.4151079697</v>
      </c>
      <c r="J585">
        <f t="shared" si="80"/>
        <v>0</v>
      </c>
    </row>
    <row r="586" spans="1:10" x14ac:dyDescent="0.25">
      <c r="A586">
        <v>567</v>
      </c>
      <c r="B586">
        <f t="shared" si="72"/>
        <v>0.60608664825774849</v>
      </c>
      <c r="C586">
        <f t="shared" si="73"/>
        <v>4400.0189067163674</v>
      </c>
      <c r="D586">
        <f t="shared" si="74"/>
        <v>0</v>
      </c>
      <c r="E586">
        <f t="shared" si="78"/>
        <v>2422791.4151079697</v>
      </c>
      <c r="F586">
        <f t="shared" si="75"/>
        <v>3984.1035697427046</v>
      </c>
      <c r="G586">
        <f t="shared" si="79"/>
        <v>4400.0189067163674</v>
      </c>
      <c r="H586">
        <f t="shared" si="76"/>
        <v>400.01890671636693</v>
      </c>
      <c r="I586">
        <f t="shared" si="77"/>
        <v>2422375.4997709962</v>
      </c>
      <c r="J586">
        <f t="shared" si="80"/>
        <v>0</v>
      </c>
    </row>
    <row r="587" spans="1:10" x14ac:dyDescent="0.25">
      <c r="A587">
        <v>568</v>
      </c>
      <c r="B587">
        <f t="shared" si="72"/>
        <v>0.60673334655298294</v>
      </c>
      <c r="C587">
        <f t="shared" si="73"/>
        <v>4400.4884638180147</v>
      </c>
      <c r="D587">
        <f t="shared" si="74"/>
        <v>0</v>
      </c>
      <c r="E587">
        <f t="shared" si="78"/>
        <v>2422375.4997709962</v>
      </c>
      <c r="F587">
        <f t="shared" si="75"/>
        <v>3983.4196273412194</v>
      </c>
      <c r="G587">
        <f t="shared" si="79"/>
        <v>4400.4884638180147</v>
      </c>
      <c r="H587">
        <f t="shared" si="76"/>
        <v>400.48846381801485</v>
      </c>
      <c r="I587">
        <f t="shared" si="77"/>
        <v>2421958.4309345195</v>
      </c>
      <c r="J587">
        <f t="shared" si="80"/>
        <v>0</v>
      </c>
    </row>
    <row r="588" spans="1:10" x14ac:dyDescent="0.25">
      <c r="A588">
        <v>569</v>
      </c>
      <c r="B588">
        <f t="shared" si="72"/>
        <v>0.6073789831459846</v>
      </c>
      <c r="C588">
        <f t="shared" si="73"/>
        <v>4400.9573500184588</v>
      </c>
      <c r="D588">
        <f t="shared" si="74"/>
        <v>0</v>
      </c>
      <c r="E588">
        <f t="shared" si="78"/>
        <v>2421958.4309345195</v>
      </c>
      <c r="F588">
        <f t="shared" si="75"/>
        <v>3982.7337880940299</v>
      </c>
      <c r="G588">
        <f t="shared" si="79"/>
        <v>4400.9573500184588</v>
      </c>
      <c r="H588">
        <f t="shared" si="76"/>
        <v>400.95735001845873</v>
      </c>
      <c r="I588">
        <f t="shared" si="77"/>
        <v>2421540.2073725951</v>
      </c>
      <c r="J588">
        <f t="shared" si="80"/>
        <v>0</v>
      </c>
    </row>
    <row r="589" spans="1:10" x14ac:dyDescent="0.25">
      <c r="A589">
        <v>570</v>
      </c>
      <c r="B589">
        <f t="shared" si="72"/>
        <v>0.60802355977977918</v>
      </c>
      <c r="C589">
        <f t="shared" si="73"/>
        <v>4401.4255661229727</v>
      </c>
      <c r="D589">
        <f t="shared" si="74"/>
        <v>0</v>
      </c>
      <c r="E589">
        <f t="shared" si="78"/>
        <v>2421540.2073725951</v>
      </c>
      <c r="F589">
        <f t="shared" si="75"/>
        <v>3982.0460499851592</v>
      </c>
      <c r="G589">
        <f t="shared" si="79"/>
        <v>4401.4255661229727</v>
      </c>
      <c r="H589">
        <f t="shared" si="76"/>
        <v>401.4255661229729</v>
      </c>
      <c r="I589">
        <f t="shared" si="77"/>
        <v>2421120.8278564573</v>
      </c>
      <c r="J589">
        <f t="shared" si="80"/>
        <v>0</v>
      </c>
    </row>
    <row r="590" spans="1:10" x14ac:dyDescent="0.25">
      <c r="A590">
        <v>571</v>
      </c>
      <c r="B590">
        <f t="shared" si="72"/>
        <v>0.60866707819453025</v>
      </c>
      <c r="C590">
        <f t="shared" si="73"/>
        <v>4401.8931129363373</v>
      </c>
      <c r="D590">
        <f t="shared" si="74"/>
        <v>0</v>
      </c>
      <c r="E590">
        <f t="shared" si="78"/>
        <v>2421120.8278564573</v>
      </c>
      <c r="F590">
        <f t="shared" si="75"/>
        <v>3981.356410993993</v>
      </c>
      <c r="G590">
        <f t="shared" si="79"/>
        <v>4401.8931129363373</v>
      </c>
      <c r="H590">
        <f t="shared" si="76"/>
        <v>401.89311293633784</v>
      </c>
      <c r="I590">
        <f t="shared" si="77"/>
        <v>2420700.291154515</v>
      </c>
      <c r="J590">
        <f t="shared" si="80"/>
        <v>0</v>
      </c>
    </row>
    <row r="591" spans="1:10" x14ac:dyDescent="0.25">
      <c r="A591">
        <v>572</v>
      </c>
      <c r="B591">
        <f t="shared" si="72"/>
        <v>0.60930954012754523</v>
      </c>
      <c r="C591">
        <f t="shared" si="73"/>
        <v>4402.3599912628397</v>
      </c>
      <c r="D591">
        <f t="shared" si="74"/>
        <v>0</v>
      </c>
      <c r="E591">
        <f t="shared" si="78"/>
        <v>2420700.291154515</v>
      </c>
      <c r="F591">
        <f t="shared" si="75"/>
        <v>3980.6648690952688</v>
      </c>
      <c r="G591">
        <f t="shared" si="79"/>
        <v>4402.3599912628397</v>
      </c>
      <c r="H591">
        <f t="shared" si="76"/>
        <v>402.35999126283969</v>
      </c>
      <c r="I591">
        <f t="shared" si="77"/>
        <v>2420278.5960323475</v>
      </c>
      <c r="J591">
        <f t="shared" si="80"/>
        <v>0</v>
      </c>
    </row>
    <row r="592" spans="1:10" x14ac:dyDescent="0.25">
      <c r="A592">
        <v>573</v>
      </c>
      <c r="B592">
        <f t="shared" si="72"/>
        <v>0.60995094731327881</v>
      </c>
      <c r="C592">
        <f t="shared" si="73"/>
        <v>4402.8262019062677</v>
      </c>
      <c r="D592">
        <f t="shared" si="74"/>
        <v>0</v>
      </c>
      <c r="E592">
        <f t="shared" si="78"/>
        <v>2420278.5960323475</v>
      </c>
      <c r="F592">
        <f t="shared" si="75"/>
        <v>3979.9714222590728</v>
      </c>
      <c r="G592">
        <f t="shared" si="79"/>
        <v>4402.8262019062677</v>
      </c>
      <c r="H592">
        <f t="shared" si="76"/>
        <v>402.82620190626801</v>
      </c>
      <c r="I592">
        <f t="shared" si="77"/>
        <v>2419855.7412527003</v>
      </c>
      <c r="J592">
        <f t="shared" si="80"/>
        <v>0</v>
      </c>
    </row>
    <row r="593" spans="1:10" x14ac:dyDescent="0.25">
      <c r="A593">
        <v>574</v>
      </c>
      <c r="B593">
        <f t="shared" si="72"/>
        <v>0.6105913014833384</v>
      </c>
      <c r="C593">
        <f t="shared" si="73"/>
        <v>4403.2917456699151</v>
      </c>
      <c r="D593">
        <f t="shared" si="74"/>
        <v>0</v>
      </c>
      <c r="E593">
        <f t="shared" si="78"/>
        <v>2419855.7412527003</v>
      </c>
      <c r="F593">
        <f t="shared" si="75"/>
        <v>3979.2760684508289</v>
      </c>
      <c r="G593">
        <f t="shared" si="79"/>
        <v>4403.2917456699151</v>
      </c>
      <c r="H593">
        <f t="shared" si="76"/>
        <v>403.29174566991514</v>
      </c>
      <c r="I593">
        <f t="shared" si="77"/>
        <v>2419431.7255754811</v>
      </c>
      <c r="J593">
        <f t="shared" si="80"/>
        <v>0</v>
      </c>
    </row>
    <row r="594" spans="1:10" x14ac:dyDescent="0.25">
      <c r="A594">
        <v>575</v>
      </c>
      <c r="B594">
        <f t="shared" si="72"/>
        <v>0.61123060436648857</v>
      </c>
      <c r="C594">
        <f t="shared" si="73"/>
        <v>4403.7566233565749</v>
      </c>
      <c r="D594">
        <f t="shared" si="74"/>
        <v>0</v>
      </c>
      <c r="E594">
        <f t="shared" si="78"/>
        <v>2419431.7255754811</v>
      </c>
      <c r="F594">
        <f t="shared" si="75"/>
        <v>3978.5788056312972</v>
      </c>
      <c r="G594">
        <f t="shared" si="79"/>
        <v>4403.7566233565749</v>
      </c>
      <c r="H594">
        <f t="shared" si="76"/>
        <v>403.75662335657495</v>
      </c>
      <c r="I594">
        <f t="shared" si="77"/>
        <v>2419006.547757756</v>
      </c>
      <c r="J594">
        <f t="shared" si="80"/>
        <v>0</v>
      </c>
    </row>
    <row r="595" spans="1:10" x14ac:dyDescent="0.25">
      <c r="A595">
        <v>576</v>
      </c>
      <c r="B595">
        <f t="shared" si="72"/>
        <v>0.61186885768865595</v>
      </c>
      <c r="C595">
        <f t="shared" si="73"/>
        <v>4404.2208357685413</v>
      </c>
      <c r="D595">
        <f t="shared" si="74"/>
        <v>0</v>
      </c>
      <c r="E595">
        <f t="shared" si="78"/>
        <v>2419006.547757756</v>
      </c>
      <c r="F595">
        <f t="shared" si="75"/>
        <v>3977.879631756563</v>
      </c>
      <c r="G595">
        <f t="shared" si="79"/>
        <v>4404.2208357685413</v>
      </c>
      <c r="H595">
        <f t="shared" si="76"/>
        <v>404.22083576854124</v>
      </c>
      <c r="I595">
        <f t="shared" si="77"/>
        <v>2418580.2065537437</v>
      </c>
      <c r="J595">
        <f t="shared" si="80"/>
        <v>0</v>
      </c>
    </row>
    <row r="596" spans="1:10" x14ac:dyDescent="0.25">
      <c r="A596">
        <v>577</v>
      </c>
      <c r="B596">
        <f t="shared" ref="B596:B659" si="81">MAX(0,MIN(1,1-(1+$B$3)^-A596))</f>
        <v>0.6125060631729331</v>
      </c>
      <c r="C596">
        <f t="shared" ref="C596:C659" si="82">IF(1-$B$6*B596&gt;0,$B$5/(1-$B$6*B596),$B$5)</f>
        <v>4404.6843837076067</v>
      </c>
      <c r="D596">
        <f t="shared" ref="D596:D659" si="83">IF(A596&lt;=$B$4,C596/(1+$B$3)^A596,0)</f>
        <v>0</v>
      </c>
      <c r="E596">
        <f t="shared" si="78"/>
        <v>2418580.2065537437</v>
      </c>
      <c r="F596">
        <f t="shared" ref="F596:F659" si="84">E596*$B$3</f>
        <v>3977.1785447780298</v>
      </c>
      <c r="G596">
        <f t="shared" si="79"/>
        <v>4404.6843837076067</v>
      </c>
      <c r="H596">
        <f t="shared" ref="H596:H659" si="85">G596*$B$6*B596</f>
        <v>404.68438370760646</v>
      </c>
      <c r="I596">
        <f t="shared" ref="I596:I659" si="86">MAX(0,E596+F596-G596)</f>
        <v>2418152.700714814</v>
      </c>
      <c r="J596">
        <f t="shared" si="80"/>
        <v>0</v>
      </c>
    </row>
    <row r="597" spans="1:10" x14ac:dyDescent="0.25">
      <c r="A597">
        <v>578</v>
      </c>
      <c r="B597">
        <f t="shared" si="81"/>
        <v>0.61314222253958417</v>
      </c>
      <c r="C597">
        <f t="shared" si="82"/>
        <v>4405.1472679750614</v>
      </c>
      <c r="D597">
        <f t="shared" si="83"/>
        <v>0</v>
      </c>
      <c r="E597">
        <f t="shared" ref="E597:E660" si="87">I596</f>
        <v>2418152.700714814</v>
      </c>
      <c r="F597">
        <f t="shared" si="84"/>
        <v>3976.4755426424167</v>
      </c>
      <c r="G597">
        <f t="shared" ref="G597:G660" si="88">IF(OR(J596=1,E597+F597&lt;=0),0,MIN(C597,E597+F597))</f>
        <v>4405.1472679750614</v>
      </c>
      <c r="H597">
        <f t="shared" si="85"/>
        <v>405.14726797506097</v>
      </c>
      <c r="I597">
        <f t="shared" si="86"/>
        <v>2417724.0289894817</v>
      </c>
      <c r="J597">
        <f t="shared" ref="J597:J660" si="89">IF(OR(J596=1,E597+F597&lt;=0,C597&gt;=E597+F597),1,0)</f>
        <v>0</v>
      </c>
    </row>
    <row r="598" spans="1:10" x14ac:dyDescent="0.25">
      <c r="A598">
        <v>579</v>
      </c>
      <c r="B598">
        <f t="shared" si="81"/>
        <v>0.61377733750604901</v>
      </c>
      <c r="C598">
        <f t="shared" si="82"/>
        <v>4405.6094893716909</v>
      </c>
      <c r="D598">
        <f t="shared" si="83"/>
        <v>0</v>
      </c>
      <c r="E598">
        <f t="shared" si="87"/>
        <v>2417724.0289894817</v>
      </c>
      <c r="F598">
        <f t="shared" si="84"/>
        <v>3975.7706232917481</v>
      </c>
      <c r="G598">
        <f t="shared" si="88"/>
        <v>4405.6094893716909</v>
      </c>
      <c r="H598">
        <f t="shared" si="85"/>
        <v>405.6094893716911</v>
      </c>
      <c r="I598">
        <f t="shared" si="86"/>
        <v>2417294.190123402</v>
      </c>
      <c r="J598">
        <f t="shared" si="89"/>
        <v>0</v>
      </c>
    </row>
    <row r="599" spans="1:10" x14ac:dyDescent="0.25">
      <c r="A599">
        <v>580</v>
      </c>
      <c r="B599">
        <f t="shared" si="81"/>
        <v>0.61441140978694797</v>
      </c>
      <c r="C599">
        <f t="shared" si="82"/>
        <v>4406.0710486977787</v>
      </c>
      <c r="D599">
        <f t="shared" si="83"/>
        <v>0</v>
      </c>
      <c r="E599">
        <f t="shared" si="87"/>
        <v>2417294.190123402</v>
      </c>
      <c r="F599">
        <f t="shared" si="84"/>
        <v>3975.0637846633444</v>
      </c>
      <c r="G599">
        <f t="shared" si="88"/>
        <v>4406.0710486977787</v>
      </c>
      <c r="H599">
        <f t="shared" si="85"/>
        <v>406.07104869777874</v>
      </c>
      <c r="I599">
        <f t="shared" si="86"/>
        <v>2416863.1828593677</v>
      </c>
      <c r="J599">
        <f t="shared" si="89"/>
        <v>0</v>
      </c>
    </row>
    <row r="600" spans="1:10" x14ac:dyDescent="0.25">
      <c r="A600">
        <v>581</v>
      </c>
      <c r="B600">
        <f t="shared" si="81"/>
        <v>0.61504444109408629</v>
      </c>
      <c r="C600">
        <f t="shared" si="82"/>
        <v>4406.5319467530999</v>
      </c>
      <c r="D600">
        <f t="shared" si="83"/>
        <v>0</v>
      </c>
      <c r="E600">
        <f t="shared" si="87"/>
        <v>2416863.1828593677</v>
      </c>
      <c r="F600">
        <f t="shared" si="84"/>
        <v>3974.3550246898212</v>
      </c>
      <c r="G600">
        <f t="shared" si="88"/>
        <v>4406.5319467530999</v>
      </c>
      <c r="H600">
        <f t="shared" si="85"/>
        <v>406.53194675309942</v>
      </c>
      <c r="I600">
        <f t="shared" si="86"/>
        <v>2416431.0059373043</v>
      </c>
      <c r="J600">
        <f t="shared" si="89"/>
        <v>0</v>
      </c>
    </row>
    <row r="601" spans="1:10" x14ac:dyDescent="0.25">
      <c r="A601">
        <v>582</v>
      </c>
      <c r="B601">
        <f t="shared" si="81"/>
        <v>0.61567643313645903</v>
      </c>
      <c r="C601">
        <f t="shared" si="82"/>
        <v>4406.9921843369211</v>
      </c>
      <c r="D601">
        <f t="shared" si="83"/>
        <v>0</v>
      </c>
      <c r="E601">
        <f t="shared" si="87"/>
        <v>2416431.0059373043</v>
      </c>
      <c r="F601">
        <f t="shared" si="84"/>
        <v>3973.644341299078</v>
      </c>
      <c r="G601">
        <f t="shared" si="88"/>
        <v>4406.9921843369211</v>
      </c>
      <c r="H601">
        <f t="shared" si="85"/>
        <v>406.99218433692113</v>
      </c>
      <c r="I601">
        <f t="shared" si="86"/>
        <v>2415997.6580942669</v>
      </c>
      <c r="J601">
        <f t="shared" si="89"/>
        <v>0</v>
      </c>
    </row>
    <row r="602" spans="1:10" x14ac:dyDescent="0.25">
      <c r="A602">
        <v>583</v>
      </c>
      <c r="B602">
        <f t="shared" si="81"/>
        <v>0.61630738762025561</v>
      </c>
      <c r="C602">
        <f t="shared" si="82"/>
        <v>4407.4517622480034</v>
      </c>
      <c r="D602">
        <f t="shared" si="83"/>
        <v>0</v>
      </c>
      <c r="E602">
        <f t="shared" si="87"/>
        <v>2415997.6580942669</v>
      </c>
      <c r="F602">
        <f t="shared" si="84"/>
        <v>3972.9317324142935</v>
      </c>
      <c r="G602">
        <f t="shared" si="88"/>
        <v>4407.4517622480034</v>
      </c>
      <c r="H602">
        <f t="shared" si="85"/>
        <v>407.45176224800383</v>
      </c>
      <c r="I602">
        <f t="shared" si="86"/>
        <v>2415563.1380644334</v>
      </c>
      <c r="J602">
        <f t="shared" si="89"/>
        <v>0</v>
      </c>
    </row>
    <row r="603" spans="1:10" x14ac:dyDescent="0.25">
      <c r="A603">
        <v>584</v>
      </c>
      <c r="B603">
        <f t="shared" si="81"/>
        <v>0.616937306248864</v>
      </c>
      <c r="C603">
        <f t="shared" si="82"/>
        <v>4407.9106812845966</v>
      </c>
      <c r="D603">
        <f t="shared" si="83"/>
        <v>0</v>
      </c>
      <c r="E603">
        <f t="shared" si="87"/>
        <v>2415563.1380644334</v>
      </c>
      <c r="F603">
        <f t="shared" si="84"/>
        <v>3972.2171959539155</v>
      </c>
      <c r="G603">
        <f t="shared" si="88"/>
        <v>4407.9106812845966</v>
      </c>
      <c r="H603">
        <f t="shared" si="85"/>
        <v>407.9106812845971</v>
      </c>
      <c r="I603">
        <f t="shared" si="86"/>
        <v>2415127.4445791026</v>
      </c>
      <c r="J603">
        <f t="shared" si="89"/>
        <v>0</v>
      </c>
    </row>
    <row r="604" spans="1:10" x14ac:dyDescent="0.25">
      <c r="A604">
        <v>585</v>
      </c>
      <c r="B604">
        <f t="shared" si="81"/>
        <v>0.61756619072287622</v>
      </c>
      <c r="C604">
        <f t="shared" si="82"/>
        <v>4408.3689422444404</v>
      </c>
      <c r="D604">
        <f t="shared" si="83"/>
        <v>0</v>
      </c>
      <c r="E604">
        <f t="shared" si="87"/>
        <v>2415127.4445791026</v>
      </c>
      <c r="F604">
        <f t="shared" si="84"/>
        <v>3971.5007298316586</v>
      </c>
      <c r="G604">
        <f t="shared" si="88"/>
        <v>4408.3689422444404</v>
      </c>
      <c r="H604">
        <f t="shared" si="85"/>
        <v>408.36894224444006</v>
      </c>
      <c r="I604">
        <f t="shared" si="86"/>
        <v>2414690.57636669</v>
      </c>
      <c r="J604">
        <f t="shared" si="89"/>
        <v>0</v>
      </c>
    </row>
    <row r="605" spans="1:10" x14ac:dyDescent="0.25">
      <c r="A605">
        <v>586</v>
      </c>
      <c r="B605">
        <f t="shared" si="81"/>
        <v>0.61819404274009182</v>
      </c>
      <c r="C605">
        <f t="shared" si="82"/>
        <v>4408.8265459247586</v>
      </c>
      <c r="D605">
        <f t="shared" si="83"/>
        <v>0</v>
      </c>
      <c r="E605">
        <f t="shared" si="87"/>
        <v>2414690.57636669</v>
      </c>
      <c r="F605">
        <f t="shared" si="84"/>
        <v>3970.7823319564941</v>
      </c>
      <c r="G605">
        <f t="shared" si="88"/>
        <v>4408.8265459247586</v>
      </c>
      <c r="H605">
        <f t="shared" si="85"/>
        <v>408.82654592475922</v>
      </c>
      <c r="I605">
        <f t="shared" si="86"/>
        <v>2414252.5321527217</v>
      </c>
      <c r="J605">
        <f t="shared" si="89"/>
        <v>0</v>
      </c>
    </row>
    <row r="606" spans="1:10" x14ac:dyDescent="0.25">
      <c r="A606">
        <v>587</v>
      </c>
      <c r="B606">
        <f t="shared" si="81"/>
        <v>0.61882086399552338</v>
      </c>
      <c r="C606">
        <f t="shared" si="82"/>
        <v>4409.2834931222678</v>
      </c>
      <c r="D606">
        <f t="shared" si="83"/>
        <v>0</v>
      </c>
      <c r="E606">
        <f t="shared" si="87"/>
        <v>2414252.5321527217</v>
      </c>
      <c r="F606">
        <f t="shared" si="84"/>
        <v>3970.0620002326432</v>
      </c>
      <c r="G606">
        <f t="shared" si="88"/>
        <v>4409.2834931222678</v>
      </c>
      <c r="H606">
        <f t="shared" si="85"/>
        <v>409.28349312226817</v>
      </c>
      <c r="I606">
        <f t="shared" si="86"/>
        <v>2413813.3106598323</v>
      </c>
      <c r="J606">
        <f t="shared" si="89"/>
        <v>0</v>
      </c>
    </row>
    <row r="607" spans="1:10" x14ac:dyDescent="0.25">
      <c r="A607">
        <v>588</v>
      </c>
      <c r="B607">
        <f t="shared" si="81"/>
        <v>0.61944665618140071</v>
      </c>
      <c r="C607">
        <f t="shared" si="82"/>
        <v>4409.739784633166</v>
      </c>
      <c r="D607">
        <f t="shared" si="83"/>
        <v>0</v>
      </c>
      <c r="E607">
        <f t="shared" si="87"/>
        <v>2413813.3106598323</v>
      </c>
      <c r="F607">
        <f t="shared" si="84"/>
        <v>3969.3397325595715</v>
      </c>
      <c r="G607">
        <f t="shared" si="88"/>
        <v>4409.739784633166</v>
      </c>
      <c r="H607">
        <f t="shared" si="85"/>
        <v>409.7397846331657</v>
      </c>
      <c r="I607">
        <f t="shared" si="86"/>
        <v>2413372.9106077584</v>
      </c>
      <c r="J607">
        <f t="shared" si="89"/>
        <v>0</v>
      </c>
    </row>
    <row r="608" spans="1:10" x14ac:dyDescent="0.25">
      <c r="A608">
        <v>589</v>
      </c>
      <c r="B608">
        <f t="shared" si="81"/>
        <v>0.62007142098717527</v>
      </c>
      <c r="C608">
        <f t="shared" si="82"/>
        <v>4410.1954212531346</v>
      </c>
      <c r="D608">
        <f t="shared" si="83"/>
        <v>0</v>
      </c>
      <c r="E608">
        <f t="shared" si="87"/>
        <v>2413372.9106077584</v>
      </c>
      <c r="F608">
        <f t="shared" si="84"/>
        <v>3968.6155268319794</v>
      </c>
      <c r="G608">
        <f t="shared" si="88"/>
        <v>4410.1954212531346</v>
      </c>
      <c r="H608">
        <f t="shared" si="85"/>
        <v>410.19542125313478</v>
      </c>
      <c r="I608">
        <f t="shared" si="86"/>
        <v>2412931.3307133373</v>
      </c>
      <c r="J608">
        <f t="shared" si="89"/>
        <v>0</v>
      </c>
    </row>
    <row r="609" spans="1:10" x14ac:dyDescent="0.25">
      <c r="A609">
        <v>590</v>
      </c>
      <c r="B609">
        <f t="shared" si="81"/>
        <v>0.62069516009952519</v>
      </c>
      <c r="C609">
        <f t="shared" si="82"/>
        <v>4410.650403777342</v>
      </c>
      <c r="D609">
        <f t="shared" si="83"/>
        <v>0</v>
      </c>
      <c r="E609">
        <f t="shared" si="87"/>
        <v>2412931.3307133373</v>
      </c>
      <c r="F609">
        <f t="shared" si="84"/>
        <v>3967.8893809397991</v>
      </c>
      <c r="G609">
        <f t="shared" si="88"/>
        <v>4410.650403777342</v>
      </c>
      <c r="H609">
        <f t="shared" si="85"/>
        <v>410.65040377734186</v>
      </c>
      <c r="I609">
        <f t="shared" si="86"/>
        <v>2412488.5696904999</v>
      </c>
      <c r="J609">
        <f t="shared" si="89"/>
        <v>0</v>
      </c>
    </row>
    <row r="610" spans="1:10" x14ac:dyDescent="0.25">
      <c r="A610">
        <v>591</v>
      </c>
      <c r="B610">
        <f t="shared" si="81"/>
        <v>0.62131787520235893</v>
      </c>
      <c r="C610">
        <f t="shared" si="82"/>
        <v>4411.1047330004349</v>
      </c>
      <c r="D610">
        <f t="shared" si="83"/>
        <v>0</v>
      </c>
      <c r="E610">
        <f t="shared" si="87"/>
        <v>2412488.5696904999</v>
      </c>
      <c r="F610">
        <f t="shared" si="84"/>
        <v>3967.1612927681845</v>
      </c>
      <c r="G610">
        <f t="shared" si="88"/>
        <v>4411.1047330004349</v>
      </c>
      <c r="H610">
        <f t="shared" si="85"/>
        <v>411.10473300043481</v>
      </c>
      <c r="I610">
        <f t="shared" si="86"/>
        <v>2412044.6262502675</v>
      </c>
      <c r="J610">
        <f t="shared" si="89"/>
        <v>0</v>
      </c>
    </row>
    <row r="611" spans="1:10" x14ac:dyDescent="0.25">
      <c r="A611">
        <v>592</v>
      </c>
      <c r="B611">
        <f t="shared" si="81"/>
        <v>0.62193956797682137</v>
      </c>
      <c r="C611">
        <f t="shared" si="82"/>
        <v>4411.5584097165429</v>
      </c>
      <c r="D611">
        <f t="shared" si="83"/>
        <v>0</v>
      </c>
      <c r="E611">
        <f t="shared" si="87"/>
        <v>2412044.6262502675</v>
      </c>
      <c r="F611">
        <f t="shared" si="84"/>
        <v>3966.4312601975043</v>
      </c>
      <c r="G611">
        <f t="shared" si="88"/>
        <v>4411.5584097165429</v>
      </c>
      <c r="H611">
        <f t="shared" si="85"/>
        <v>411.55840971654294</v>
      </c>
      <c r="I611">
        <f t="shared" si="86"/>
        <v>2411599.4991007484</v>
      </c>
      <c r="J611">
        <f t="shared" si="89"/>
        <v>0</v>
      </c>
    </row>
    <row r="612" spans="1:10" x14ac:dyDescent="0.25">
      <c r="A612">
        <v>593</v>
      </c>
      <c r="B612">
        <f t="shared" si="81"/>
        <v>0.62256024010129651</v>
      </c>
      <c r="C612">
        <f t="shared" si="82"/>
        <v>4412.0114347192748</v>
      </c>
      <c r="D612">
        <f t="shared" si="83"/>
        <v>0</v>
      </c>
      <c r="E612">
        <f t="shared" si="87"/>
        <v>2411599.4991007484</v>
      </c>
      <c r="F612">
        <f t="shared" si="84"/>
        <v>3965.6992811033365</v>
      </c>
      <c r="G612">
        <f t="shared" si="88"/>
        <v>4412.0114347192748</v>
      </c>
      <c r="H612">
        <f t="shared" si="85"/>
        <v>412.01143471927463</v>
      </c>
      <c r="I612">
        <f t="shared" si="86"/>
        <v>2411153.1869471325</v>
      </c>
      <c r="J612">
        <f t="shared" si="89"/>
        <v>0</v>
      </c>
    </row>
    <row r="613" spans="1:10" x14ac:dyDescent="0.25">
      <c r="A613">
        <v>594</v>
      </c>
      <c r="B613">
        <f t="shared" si="81"/>
        <v>0.62317989325141343</v>
      </c>
      <c r="C613">
        <f t="shared" si="82"/>
        <v>4412.4638088017164</v>
      </c>
      <c r="D613">
        <f t="shared" si="83"/>
        <v>0</v>
      </c>
      <c r="E613">
        <f t="shared" si="87"/>
        <v>2411153.1869471325</v>
      </c>
      <c r="F613">
        <f t="shared" si="84"/>
        <v>3964.9653533564601</v>
      </c>
      <c r="G613">
        <f t="shared" si="88"/>
        <v>4412.4638088017164</v>
      </c>
      <c r="H613">
        <f t="shared" si="85"/>
        <v>412.46380880171682</v>
      </c>
      <c r="I613">
        <f t="shared" si="86"/>
        <v>2410705.6884916876</v>
      </c>
      <c r="J613">
        <f t="shared" si="89"/>
        <v>0</v>
      </c>
    </row>
    <row r="614" spans="1:10" x14ac:dyDescent="0.25">
      <c r="A614">
        <v>595</v>
      </c>
      <c r="B614">
        <f t="shared" si="81"/>
        <v>0.62379852910005007</v>
      </c>
      <c r="C614">
        <f t="shared" si="82"/>
        <v>4412.915532756434</v>
      </c>
      <c r="D614">
        <f t="shared" si="83"/>
        <v>0</v>
      </c>
      <c r="E614">
        <f t="shared" si="87"/>
        <v>2410705.6884916876</v>
      </c>
      <c r="F614">
        <f t="shared" si="84"/>
        <v>3964.2294748228505</v>
      </c>
      <c r="G614">
        <f t="shared" si="88"/>
        <v>4412.915532756434</v>
      </c>
      <c r="H614">
        <f t="shared" si="85"/>
        <v>412.91553275643406</v>
      </c>
      <c r="I614">
        <f t="shared" si="86"/>
        <v>2410257.002433754</v>
      </c>
      <c r="J614">
        <f t="shared" si="89"/>
        <v>0</v>
      </c>
    </row>
    <row r="615" spans="1:10" x14ac:dyDescent="0.25">
      <c r="A615">
        <v>596</v>
      </c>
      <c r="B615">
        <f t="shared" si="81"/>
        <v>0.62441614931733813</v>
      </c>
      <c r="C615">
        <f t="shared" si="82"/>
        <v>4413.3666073754666</v>
      </c>
      <c r="D615">
        <f t="shared" si="83"/>
        <v>0</v>
      </c>
      <c r="E615">
        <f t="shared" si="87"/>
        <v>2410257.002433754</v>
      </c>
      <c r="F615">
        <f t="shared" si="84"/>
        <v>3963.4916433636668</v>
      </c>
      <c r="G615">
        <f t="shared" si="88"/>
        <v>4413.3666073754666</v>
      </c>
      <c r="H615">
        <f t="shared" si="85"/>
        <v>413.36660737546697</v>
      </c>
      <c r="I615">
        <f t="shared" si="86"/>
        <v>2409807.1274697422</v>
      </c>
      <c r="J615">
        <f t="shared" si="89"/>
        <v>0</v>
      </c>
    </row>
    <row r="616" spans="1:10" x14ac:dyDescent="0.25">
      <c r="A616">
        <v>597</v>
      </c>
      <c r="B616">
        <f t="shared" si="81"/>
        <v>0.62503275557066718</v>
      </c>
      <c r="C616">
        <f t="shared" si="82"/>
        <v>4413.8170334503311</v>
      </c>
      <c r="D616">
        <f t="shared" si="83"/>
        <v>0</v>
      </c>
      <c r="E616">
        <f t="shared" si="87"/>
        <v>2409807.1274697422</v>
      </c>
      <c r="F616">
        <f t="shared" si="84"/>
        <v>3962.7518568352511</v>
      </c>
      <c r="G616">
        <f t="shared" si="88"/>
        <v>4413.8170334503311</v>
      </c>
      <c r="H616">
        <f t="shared" si="85"/>
        <v>413.81703345033122</v>
      </c>
      <c r="I616">
        <f t="shared" si="86"/>
        <v>2409356.0622931272</v>
      </c>
      <c r="J616">
        <f t="shared" si="89"/>
        <v>0</v>
      </c>
    </row>
    <row r="617" spans="1:10" x14ac:dyDescent="0.25">
      <c r="A617">
        <v>598</v>
      </c>
      <c r="B617">
        <f t="shared" si="81"/>
        <v>0.62564834952468951</v>
      </c>
      <c r="C617">
        <f t="shared" si="82"/>
        <v>4414.2668117720159</v>
      </c>
      <c r="D617">
        <f t="shared" si="83"/>
        <v>0</v>
      </c>
      <c r="E617">
        <f t="shared" si="87"/>
        <v>2409356.0622931272</v>
      </c>
      <c r="F617">
        <f t="shared" si="84"/>
        <v>3962.0101130891194</v>
      </c>
      <c r="G617">
        <f t="shared" si="88"/>
        <v>4414.2668117720159</v>
      </c>
      <c r="H617">
        <f t="shared" si="85"/>
        <v>414.26681177201618</v>
      </c>
      <c r="I617">
        <f t="shared" si="86"/>
        <v>2408903.8055944447</v>
      </c>
      <c r="J617">
        <f t="shared" si="89"/>
        <v>0</v>
      </c>
    </row>
    <row r="618" spans="1:10" x14ac:dyDescent="0.25">
      <c r="A618">
        <v>599</v>
      </c>
      <c r="B618">
        <f t="shared" si="81"/>
        <v>0.6262629328413245</v>
      </c>
      <c r="C618">
        <f t="shared" si="82"/>
        <v>4414.7159431309847</v>
      </c>
      <c r="D618">
        <f t="shared" si="83"/>
        <v>0</v>
      </c>
      <c r="E618">
        <f t="shared" si="87"/>
        <v>2408903.8055944447</v>
      </c>
      <c r="F618">
        <f t="shared" si="84"/>
        <v>3961.2664099719523</v>
      </c>
      <c r="G618">
        <f t="shared" si="88"/>
        <v>4414.7159431309847</v>
      </c>
      <c r="H618">
        <f t="shared" si="85"/>
        <v>414.71594313098461</v>
      </c>
      <c r="I618">
        <f t="shared" si="86"/>
        <v>2408450.3560612854</v>
      </c>
      <c r="J618">
        <f t="shared" si="89"/>
        <v>0</v>
      </c>
    </row>
    <row r="619" spans="1:10" x14ac:dyDescent="0.25">
      <c r="A619">
        <v>600</v>
      </c>
      <c r="B619">
        <f t="shared" si="81"/>
        <v>0.62687650717976329</v>
      </c>
      <c r="C619">
        <f t="shared" si="82"/>
        <v>4415.1644283171709</v>
      </c>
      <c r="D619">
        <f t="shared" si="83"/>
        <v>0</v>
      </c>
      <c r="E619">
        <f t="shared" si="87"/>
        <v>2408450.3560612854</v>
      </c>
      <c r="F619">
        <f t="shared" si="84"/>
        <v>3960.5207453255894</v>
      </c>
      <c r="G619">
        <f t="shared" si="88"/>
        <v>4415.1644283171709</v>
      </c>
      <c r="H619">
        <f t="shared" si="85"/>
        <v>415.16442831717069</v>
      </c>
      <c r="I619">
        <f t="shared" si="86"/>
        <v>2407995.7123782937</v>
      </c>
      <c r="J619">
        <f t="shared" si="89"/>
        <v>0</v>
      </c>
    </row>
    <row r="620" spans="1:10" x14ac:dyDescent="0.25">
      <c r="A620">
        <v>601</v>
      </c>
      <c r="B620">
        <f t="shared" si="81"/>
        <v>0.62748907419647271</v>
      </c>
      <c r="C620">
        <f t="shared" si="82"/>
        <v>4415.6122681199795</v>
      </c>
      <c r="D620">
        <f t="shared" si="83"/>
        <v>0</v>
      </c>
      <c r="E620">
        <f t="shared" si="87"/>
        <v>2407995.7123782937</v>
      </c>
      <c r="F620">
        <f t="shared" si="84"/>
        <v>3959.773116987024</v>
      </c>
      <c r="G620">
        <f t="shared" si="88"/>
        <v>4415.6122681199795</v>
      </c>
      <c r="H620">
        <f t="shared" si="85"/>
        <v>415.61226811997898</v>
      </c>
      <c r="I620">
        <f t="shared" si="86"/>
        <v>2407539.8732271609</v>
      </c>
      <c r="J620">
        <f t="shared" si="89"/>
        <v>0</v>
      </c>
    </row>
    <row r="621" spans="1:10" x14ac:dyDescent="0.25">
      <c r="A621">
        <v>602</v>
      </c>
      <c r="B621">
        <f t="shared" si="81"/>
        <v>0.62810063554520057</v>
      </c>
      <c r="C621">
        <f t="shared" si="82"/>
        <v>4416.0594633282835</v>
      </c>
      <c r="D621">
        <f t="shared" si="83"/>
        <v>0</v>
      </c>
      <c r="E621">
        <f t="shared" si="87"/>
        <v>2407539.8732271609</v>
      </c>
      <c r="F621">
        <f t="shared" si="84"/>
        <v>3959.0235227883932</v>
      </c>
      <c r="G621">
        <f t="shared" si="88"/>
        <v>4416.0594633282835</v>
      </c>
      <c r="H621">
        <f t="shared" si="85"/>
        <v>416.05946332828381</v>
      </c>
      <c r="I621">
        <f t="shared" si="86"/>
        <v>2407082.8372866209</v>
      </c>
      <c r="J621">
        <f t="shared" si="89"/>
        <v>0</v>
      </c>
    </row>
    <row r="622" spans="1:10" x14ac:dyDescent="0.25">
      <c r="A622">
        <v>603</v>
      </c>
      <c r="B622">
        <f t="shared" si="81"/>
        <v>0.62871119287697907</v>
      </c>
      <c r="C622">
        <f t="shared" si="82"/>
        <v>4416.5060147304284</v>
      </c>
      <c r="D622">
        <f t="shared" si="83"/>
        <v>0</v>
      </c>
      <c r="E622">
        <f t="shared" si="87"/>
        <v>2407082.8372866209</v>
      </c>
      <c r="F622">
        <f t="shared" si="84"/>
        <v>3958.2719605569723</v>
      </c>
      <c r="G622">
        <f t="shared" si="88"/>
        <v>4416.5060147304284</v>
      </c>
      <c r="H622">
        <f t="shared" si="85"/>
        <v>416.50601473042803</v>
      </c>
      <c r="I622">
        <f t="shared" si="86"/>
        <v>2406624.6032324475</v>
      </c>
      <c r="J622">
        <f t="shared" si="89"/>
        <v>0</v>
      </c>
    </row>
    <row r="623" spans="1:10" x14ac:dyDescent="0.25">
      <c r="A623">
        <v>604</v>
      </c>
      <c r="B623">
        <f t="shared" si="81"/>
        <v>0.62932074784013048</v>
      </c>
      <c r="C623">
        <f t="shared" si="82"/>
        <v>4416.9519231142212</v>
      </c>
      <c r="D623">
        <f t="shared" si="83"/>
        <v>0</v>
      </c>
      <c r="E623">
        <f t="shared" si="87"/>
        <v>2406624.6032324475</v>
      </c>
      <c r="F623">
        <f t="shared" si="84"/>
        <v>3957.5184281151674</v>
      </c>
      <c r="G623">
        <f t="shared" si="88"/>
        <v>4416.9519231142212</v>
      </c>
      <c r="H623">
        <f t="shared" si="85"/>
        <v>416.95192311422164</v>
      </c>
      <c r="I623">
        <f t="shared" si="86"/>
        <v>2406165.1697374485</v>
      </c>
      <c r="J623">
        <f t="shared" si="89"/>
        <v>0</v>
      </c>
    </row>
    <row r="624" spans="1:10" x14ac:dyDescent="0.25">
      <c r="A624">
        <v>605</v>
      </c>
      <c r="B624">
        <f t="shared" si="81"/>
        <v>0.62992930208027076</v>
      </c>
      <c r="C624">
        <f t="shared" si="82"/>
        <v>4417.3971892669406</v>
      </c>
      <c r="D624">
        <f t="shared" si="83"/>
        <v>0</v>
      </c>
      <c r="E624">
        <f t="shared" si="87"/>
        <v>2406165.1697374485</v>
      </c>
      <c r="F624">
        <f t="shared" si="84"/>
        <v>3956.7629232805084</v>
      </c>
      <c r="G624">
        <f t="shared" si="88"/>
        <v>4417.3971892669406</v>
      </c>
      <c r="H624">
        <f t="shared" si="85"/>
        <v>417.39718926694104</v>
      </c>
      <c r="I624">
        <f t="shared" si="86"/>
        <v>2405704.5354714622</v>
      </c>
      <c r="J624">
        <f t="shared" si="89"/>
        <v>0</v>
      </c>
    </row>
    <row r="625" spans="1:10" x14ac:dyDescent="0.25">
      <c r="A625">
        <v>606</v>
      </c>
      <c r="B625">
        <f t="shared" si="81"/>
        <v>0.63053685724031394</v>
      </c>
      <c r="C625">
        <f t="shared" si="82"/>
        <v>4417.8418139753276</v>
      </c>
      <c r="D625">
        <f t="shared" si="83"/>
        <v>0</v>
      </c>
      <c r="E625">
        <f t="shared" si="87"/>
        <v>2405704.5354714622</v>
      </c>
      <c r="F625">
        <f t="shared" si="84"/>
        <v>3956.0054438656407</v>
      </c>
      <c r="G625">
        <f t="shared" si="88"/>
        <v>4417.8418139753276</v>
      </c>
      <c r="H625">
        <f t="shared" si="85"/>
        <v>417.84181397532763</v>
      </c>
      <c r="I625">
        <f t="shared" si="86"/>
        <v>2405242.6991013521</v>
      </c>
      <c r="J625">
        <f t="shared" si="89"/>
        <v>0</v>
      </c>
    </row>
    <row r="626" spans="1:10" x14ac:dyDescent="0.25">
      <c r="A626">
        <v>607</v>
      </c>
      <c r="B626">
        <f t="shared" si="81"/>
        <v>0.6311434149604771</v>
      </c>
      <c r="C626">
        <f t="shared" si="82"/>
        <v>4418.2857980255867</v>
      </c>
      <c r="D626">
        <f t="shared" si="83"/>
        <v>0</v>
      </c>
      <c r="E626">
        <f t="shared" si="87"/>
        <v>2405242.6991013521</v>
      </c>
      <c r="F626">
        <f t="shared" si="84"/>
        <v>3955.2459876783196</v>
      </c>
      <c r="G626">
        <f t="shared" si="88"/>
        <v>4418.2857980255867</v>
      </c>
      <c r="H626">
        <f t="shared" si="85"/>
        <v>418.28579802558681</v>
      </c>
      <c r="I626">
        <f t="shared" si="86"/>
        <v>2404779.6592910048</v>
      </c>
      <c r="J626">
        <f t="shared" si="89"/>
        <v>0</v>
      </c>
    </row>
    <row r="627" spans="1:10" x14ac:dyDescent="0.25">
      <c r="A627">
        <v>608</v>
      </c>
      <c r="B627">
        <f t="shared" si="81"/>
        <v>0.6317489768782848</v>
      </c>
      <c r="C627">
        <f t="shared" si="82"/>
        <v>4418.7291422033877</v>
      </c>
      <c r="D627">
        <f t="shared" si="83"/>
        <v>0</v>
      </c>
      <c r="E627">
        <f t="shared" si="87"/>
        <v>2404779.6592910048</v>
      </c>
      <c r="F627">
        <f t="shared" si="84"/>
        <v>3954.4845525214032</v>
      </c>
      <c r="G627">
        <f t="shared" si="88"/>
        <v>4418.7291422033877</v>
      </c>
      <c r="H627">
        <f t="shared" si="85"/>
        <v>418.72914220338765</v>
      </c>
      <c r="I627">
        <f t="shared" si="86"/>
        <v>2404315.4147013226</v>
      </c>
      <c r="J627">
        <f t="shared" si="89"/>
        <v>0</v>
      </c>
    </row>
    <row r="628" spans="1:10" x14ac:dyDescent="0.25">
      <c r="A628">
        <v>609</v>
      </c>
      <c r="B628">
        <f t="shared" si="81"/>
        <v>0.63235354462857263</v>
      </c>
      <c r="C628">
        <f t="shared" si="82"/>
        <v>4419.171847293861</v>
      </c>
      <c r="D628">
        <f t="shared" si="83"/>
        <v>0</v>
      </c>
      <c r="E628">
        <f t="shared" si="87"/>
        <v>2404315.4147013226</v>
      </c>
      <c r="F628">
        <f t="shared" si="84"/>
        <v>3953.7211361928439</v>
      </c>
      <c r="G628">
        <f t="shared" si="88"/>
        <v>4419.171847293861</v>
      </c>
      <c r="H628">
        <f t="shared" si="85"/>
        <v>419.17184729386054</v>
      </c>
      <c r="I628">
        <f t="shared" si="86"/>
        <v>2403849.9639902213</v>
      </c>
      <c r="J628">
        <f t="shared" si="89"/>
        <v>0</v>
      </c>
    </row>
    <row r="629" spans="1:10" x14ac:dyDescent="0.25">
      <c r="A629">
        <v>610</v>
      </c>
      <c r="B629">
        <f t="shared" si="81"/>
        <v>0.63295711984349268</v>
      </c>
      <c r="C629">
        <f t="shared" si="82"/>
        <v>4419.6139140815967</v>
      </c>
      <c r="D629">
        <f t="shared" si="83"/>
        <v>0</v>
      </c>
      <c r="E629">
        <f t="shared" si="87"/>
        <v>2403849.9639902213</v>
      </c>
      <c r="F629">
        <f t="shared" si="84"/>
        <v>3952.9557364856823</v>
      </c>
      <c r="G629">
        <f t="shared" si="88"/>
        <v>4419.6139140815967</v>
      </c>
      <c r="H629">
        <f t="shared" si="85"/>
        <v>419.61391408159693</v>
      </c>
      <c r="I629">
        <f t="shared" si="86"/>
        <v>2403383.3058126252</v>
      </c>
      <c r="J629">
        <f t="shared" si="89"/>
        <v>0</v>
      </c>
    </row>
    <row r="630" spans="1:10" x14ac:dyDescent="0.25">
      <c r="A630">
        <v>611</v>
      </c>
      <c r="B630">
        <f t="shared" si="81"/>
        <v>0.63355970415251717</v>
      </c>
      <c r="C630">
        <f t="shared" si="82"/>
        <v>4420.0553433506484</v>
      </c>
      <c r="D630">
        <f t="shared" si="83"/>
        <v>0</v>
      </c>
      <c r="E630">
        <f t="shared" si="87"/>
        <v>2403383.3058126252</v>
      </c>
      <c r="F630">
        <f t="shared" si="84"/>
        <v>3952.1883511880392</v>
      </c>
      <c r="G630">
        <f t="shared" si="88"/>
        <v>4420.0553433506484</v>
      </c>
      <c r="H630">
        <f t="shared" si="85"/>
        <v>420.0553433506484</v>
      </c>
      <c r="I630">
        <f t="shared" si="86"/>
        <v>2402915.4388204622</v>
      </c>
      <c r="J630">
        <f t="shared" si="89"/>
        <v>0</v>
      </c>
    </row>
    <row r="631" spans="1:10" x14ac:dyDescent="0.25">
      <c r="A631">
        <v>612</v>
      </c>
      <c r="B631">
        <f t="shared" si="81"/>
        <v>0.63416129918244357</v>
      </c>
      <c r="C631">
        <f t="shared" si="82"/>
        <v>4420.4961358845258</v>
      </c>
      <c r="D631">
        <f t="shared" si="83"/>
        <v>0</v>
      </c>
      <c r="E631">
        <f t="shared" si="87"/>
        <v>2402915.4388204622</v>
      </c>
      <c r="F631">
        <f t="shared" si="84"/>
        <v>3951.4189780831084</v>
      </c>
      <c r="G631">
        <f t="shared" si="88"/>
        <v>4420.4961358845258</v>
      </c>
      <c r="H631">
        <f t="shared" si="85"/>
        <v>420.4961358845253</v>
      </c>
      <c r="I631">
        <f t="shared" si="86"/>
        <v>2402446.3616626607</v>
      </c>
      <c r="J631">
        <f t="shared" si="89"/>
        <v>0</v>
      </c>
    </row>
    <row r="632" spans="1:10" x14ac:dyDescent="0.25">
      <c r="A632">
        <v>613</v>
      </c>
      <c r="B632">
        <f t="shared" si="81"/>
        <v>0.63476190655739839</v>
      </c>
      <c r="C632">
        <f t="shared" si="82"/>
        <v>4420.9362924661964</v>
      </c>
      <c r="D632">
        <f t="shared" si="83"/>
        <v>0</v>
      </c>
      <c r="E632">
        <f t="shared" si="87"/>
        <v>2402446.3616626607</v>
      </c>
      <c r="F632">
        <f t="shared" si="84"/>
        <v>3950.6476149491514</v>
      </c>
      <c r="G632">
        <f t="shared" si="88"/>
        <v>4420.9362924661964</v>
      </c>
      <c r="H632">
        <f t="shared" si="85"/>
        <v>420.93629246619582</v>
      </c>
      <c r="I632">
        <f t="shared" si="86"/>
        <v>2401976.0729851439</v>
      </c>
      <c r="J632">
        <f t="shared" si="89"/>
        <v>0</v>
      </c>
    </row>
    <row r="633" spans="1:10" x14ac:dyDescent="0.25">
      <c r="A633">
        <v>614</v>
      </c>
      <c r="B633">
        <f t="shared" si="81"/>
        <v>0.63536152789884137</v>
      </c>
      <c r="C633">
        <f t="shared" si="82"/>
        <v>4421.375813878084</v>
      </c>
      <c r="D633">
        <f t="shared" si="83"/>
        <v>0</v>
      </c>
      <c r="E633">
        <f t="shared" si="87"/>
        <v>2401976.0729851439</v>
      </c>
      <c r="F633">
        <f t="shared" si="84"/>
        <v>3949.8742595594877</v>
      </c>
      <c r="G633">
        <f t="shared" si="88"/>
        <v>4421.375813878084</v>
      </c>
      <c r="H633">
        <f t="shared" si="85"/>
        <v>421.37581387808444</v>
      </c>
      <c r="I633">
        <f t="shared" si="86"/>
        <v>2401504.5714308252</v>
      </c>
      <c r="J633">
        <f t="shared" si="89"/>
        <v>0</v>
      </c>
    </row>
    <row r="634" spans="1:10" x14ac:dyDescent="0.25">
      <c r="A634">
        <v>615</v>
      </c>
      <c r="B634">
        <f t="shared" si="81"/>
        <v>0.63596016482557094</v>
      </c>
      <c r="C634">
        <f t="shared" si="82"/>
        <v>4421.8147009020722</v>
      </c>
      <c r="D634">
        <f t="shared" si="83"/>
        <v>0</v>
      </c>
      <c r="E634">
        <f t="shared" si="87"/>
        <v>2401504.5714308252</v>
      </c>
      <c r="F634">
        <f t="shared" si="84"/>
        <v>3949.0989096824878</v>
      </c>
      <c r="G634">
        <f t="shared" si="88"/>
        <v>4421.8147009020722</v>
      </c>
      <c r="H634">
        <f t="shared" si="85"/>
        <v>421.81470090207222</v>
      </c>
      <c r="I634">
        <f t="shared" si="86"/>
        <v>2401031.8556396058</v>
      </c>
      <c r="J634">
        <f t="shared" si="89"/>
        <v>0</v>
      </c>
    </row>
    <row r="635" spans="1:10" x14ac:dyDescent="0.25">
      <c r="A635">
        <v>616</v>
      </c>
      <c r="B635">
        <f t="shared" si="81"/>
        <v>0.63655781895372754</v>
      </c>
      <c r="C635">
        <f t="shared" si="82"/>
        <v>4422.2529543194942</v>
      </c>
      <c r="D635">
        <f t="shared" si="83"/>
        <v>0</v>
      </c>
      <c r="E635">
        <f t="shared" si="87"/>
        <v>2401031.8556396058</v>
      </c>
      <c r="F635">
        <f t="shared" si="84"/>
        <v>3948.3215630815685</v>
      </c>
      <c r="G635">
        <f t="shared" si="88"/>
        <v>4422.2529543194942</v>
      </c>
      <c r="H635">
        <f t="shared" si="85"/>
        <v>422.25295431949428</v>
      </c>
      <c r="I635">
        <f t="shared" si="86"/>
        <v>2400557.9242483675</v>
      </c>
      <c r="J635">
        <f t="shared" si="89"/>
        <v>0</v>
      </c>
    </row>
    <row r="636" spans="1:10" x14ac:dyDescent="0.25">
      <c r="A636">
        <v>617</v>
      </c>
      <c r="B636">
        <f t="shared" si="81"/>
        <v>0.63715449189679829</v>
      </c>
      <c r="C636">
        <f t="shared" si="82"/>
        <v>4422.6905749111402</v>
      </c>
      <c r="D636">
        <f t="shared" si="83"/>
        <v>0</v>
      </c>
      <c r="E636">
        <f t="shared" si="87"/>
        <v>2400557.9242483675</v>
      </c>
      <c r="F636">
        <f t="shared" si="84"/>
        <v>3947.5422175151812</v>
      </c>
      <c r="G636">
        <f t="shared" si="88"/>
        <v>4422.6905749111402</v>
      </c>
      <c r="H636">
        <f t="shared" si="85"/>
        <v>422.69057491113995</v>
      </c>
      <c r="I636">
        <f t="shared" si="86"/>
        <v>2400082.775890972</v>
      </c>
      <c r="J636">
        <f t="shared" si="89"/>
        <v>0</v>
      </c>
    </row>
    <row r="637" spans="1:10" x14ac:dyDescent="0.25">
      <c r="A637">
        <v>618</v>
      </c>
      <c r="B637">
        <f t="shared" si="81"/>
        <v>0.63775018526562155</v>
      </c>
      <c r="C637">
        <f t="shared" si="82"/>
        <v>4423.1275634572503</v>
      </c>
      <c r="D637">
        <f t="shared" si="83"/>
        <v>0</v>
      </c>
      <c r="E637">
        <f t="shared" si="87"/>
        <v>2400082.775890972</v>
      </c>
      <c r="F637">
        <f t="shared" si="84"/>
        <v>3946.7608707368113</v>
      </c>
      <c r="G637">
        <f t="shared" si="88"/>
        <v>4423.1275634572503</v>
      </c>
      <c r="H637">
        <f t="shared" si="85"/>
        <v>423.1275634572508</v>
      </c>
      <c r="I637">
        <f t="shared" si="86"/>
        <v>2399606.4091982516</v>
      </c>
      <c r="J637">
        <f t="shared" si="89"/>
        <v>0</v>
      </c>
    </row>
    <row r="638" spans="1:10" x14ac:dyDescent="0.25">
      <c r="A638">
        <v>619</v>
      </c>
      <c r="B638">
        <f t="shared" si="81"/>
        <v>0.63834490066839111</v>
      </c>
      <c r="C638">
        <f t="shared" si="82"/>
        <v>4423.5639207375207</v>
      </c>
      <c r="D638">
        <f t="shared" si="83"/>
        <v>0</v>
      </c>
      <c r="E638">
        <f t="shared" si="87"/>
        <v>2399606.4091982516</v>
      </c>
      <c r="F638">
        <f t="shared" si="84"/>
        <v>3945.9775204949624</v>
      </c>
      <c r="G638">
        <f t="shared" si="88"/>
        <v>4423.5639207375207</v>
      </c>
      <c r="H638">
        <f t="shared" si="85"/>
        <v>423.56392073752068</v>
      </c>
      <c r="I638">
        <f t="shared" si="86"/>
        <v>2399128.822798009</v>
      </c>
      <c r="J638">
        <f t="shared" si="89"/>
        <v>0</v>
      </c>
    </row>
    <row r="639" spans="1:10" x14ac:dyDescent="0.25">
      <c r="A639">
        <v>620</v>
      </c>
      <c r="B639">
        <f t="shared" si="81"/>
        <v>0.63893863971066067</v>
      </c>
      <c r="C639">
        <f t="shared" si="82"/>
        <v>4423.9996475310936</v>
      </c>
      <c r="D639">
        <f t="shared" si="83"/>
        <v>0</v>
      </c>
      <c r="E639">
        <f t="shared" si="87"/>
        <v>2399128.822798009</v>
      </c>
      <c r="F639">
        <f t="shared" si="84"/>
        <v>3945.1921645331568</v>
      </c>
      <c r="G639">
        <f t="shared" si="88"/>
        <v>4423.9996475310936</v>
      </c>
      <c r="H639">
        <f t="shared" si="85"/>
        <v>423.99964753109384</v>
      </c>
      <c r="I639">
        <f t="shared" si="86"/>
        <v>2398650.0153150111</v>
      </c>
      <c r="J639">
        <f t="shared" si="89"/>
        <v>0</v>
      </c>
    </row>
    <row r="640" spans="1:10" x14ac:dyDescent="0.25">
      <c r="A640">
        <v>621</v>
      </c>
      <c r="B640">
        <f t="shared" si="81"/>
        <v>0.63953140399534769</v>
      </c>
      <c r="C640">
        <f t="shared" si="82"/>
        <v>4424.4347446165639</v>
      </c>
      <c r="D640">
        <f t="shared" si="83"/>
        <v>0</v>
      </c>
      <c r="E640">
        <f t="shared" si="87"/>
        <v>2398650.0153150111</v>
      </c>
      <c r="F640">
        <f t="shared" si="84"/>
        <v>3944.4048005899231</v>
      </c>
      <c r="G640">
        <f t="shared" si="88"/>
        <v>4424.4347446165639</v>
      </c>
      <c r="H640">
        <f t="shared" si="85"/>
        <v>424.43474461656433</v>
      </c>
      <c r="I640">
        <f t="shared" si="86"/>
        <v>2398169.9853709848</v>
      </c>
      <c r="J640">
        <f t="shared" si="89"/>
        <v>0</v>
      </c>
    </row>
    <row r="641" spans="1:10" x14ac:dyDescent="0.25">
      <c r="A641">
        <v>622</v>
      </c>
      <c r="B641">
        <f t="shared" si="81"/>
        <v>0.64012319512273819</v>
      </c>
      <c r="C641">
        <f t="shared" si="82"/>
        <v>4424.8692127719742</v>
      </c>
      <c r="D641">
        <f t="shared" si="83"/>
        <v>0</v>
      </c>
      <c r="E641">
        <f t="shared" si="87"/>
        <v>2398169.9853709848</v>
      </c>
      <c r="F641">
        <f t="shared" si="84"/>
        <v>3943.6154263987928</v>
      </c>
      <c r="G641">
        <f t="shared" si="88"/>
        <v>4424.8692127719742</v>
      </c>
      <c r="H641">
        <f t="shared" si="85"/>
        <v>424.86921277197467</v>
      </c>
      <c r="I641">
        <f t="shared" si="86"/>
        <v>2397688.7315846118</v>
      </c>
      <c r="J641">
        <f t="shared" si="89"/>
        <v>0</v>
      </c>
    </row>
    <row r="642" spans="1:10" x14ac:dyDescent="0.25">
      <c r="A642">
        <v>623</v>
      </c>
      <c r="B642">
        <f t="shared" si="81"/>
        <v>0.64071401469049138</v>
      </c>
      <c r="C642">
        <f t="shared" si="82"/>
        <v>4425.303052774816</v>
      </c>
      <c r="D642">
        <f t="shared" si="83"/>
        <v>0</v>
      </c>
      <c r="E642">
        <f t="shared" si="87"/>
        <v>2397688.7315846118</v>
      </c>
      <c r="F642">
        <f t="shared" si="84"/>
        <v>3942.8240396882884</v>
      </c>
      <c r="G642">
        <f t="shared" si="88"/>
        <v>4425.303052774816</v>
      </c>
      <c r="H642">
        <f t="shared" si="85"/>
        <v>425.30305277481597</v>
      </c>
      <c r="I642">
        <f t="shared" si="86"/>
        <v>2397206.2525715255</v>
      </c>
      <c r="J642">
        <f t="shared" si="89"/>
        <v>0</v>
      </c>
    </row>
    <row r="643" spans="1:10" x14ac:dyDescent="0.25">
      <c r="A643">
        <v>624</v>
      </c>
      <c r="B643">
        <f t="shared" si="81"/>
        <v>0.64130386429364306</v>
      </c>
      <c r="C643">
        <f t="shared" si="82"/>
        <v>4425.7362654020253</v>
      </c>
      <c r="D643">
        <f t="shared" si="83"/>
        <v>0</v>
      </c>
      <c r="E643">
        <f t="shared" si="87"/>
        <v>2397206.2525715255</v>
      </c>
      <c r="F643">
        <f t="shared" si="84"/>
        <v>3942.03063818192</v>
      </c>
      <c r="G643">
        <f t="shared" si="88"/>
        <v>4425.7362654020253</v>
      </c>
      <c r="H643">
        <f t="shared" si="85"/>
        <v>425.73626540202525</v>
      </c>
      <c r="I643">
        <f t="shared" si="86"/>
        <v>2396722.5469443058</v>
      </c>
      <c r="J643">
        <f t="shared" si="89"/>
        <v>0</v>
      </c>
    </row>
    <row r="644" spans="1:10" x14ac:dyDescent="0.25">
      <c r="A644">
        <v>625</v>
      </c>
      <c r="B644">
        <f t="shared" si="81"/>
        <v>0.6418927455246104</v>
      </c>
      <c r="C644">
        <f t="shared" si="82"/>
        <v>4426.1688514299858</v>
      </c>
      <c r="D644">
        <f t="shared" si="83"/>
        <v>0</v>
      </c>
      <c r="E644">
        <f t="shared" si="87"/>
        <v>2396722.5469443058</v>
      </c>
      <c r="F644">
        <f t="shared" si="84"/>
        <v>3941.2352195981766</v>
      </c>
      <c r="G644">
        <f t="shared" si="88"/>
        <v>4426.1688514299858</v>
      </c>
      <c r="H644">
        <f t="shared" si="85"/>
        <v>426.16885142998569</v>
      </c>
      <c r="I644">
        <f t="shared" si="86"/>
        <v>2396237.613312474</v>
      </c>
      <c r="J644">
        <f t="shared" si="89"/>
        <v>0</v>
      </c>
    </row>
    <row r="645" spans="1:10" x14ac:dyDescent="0.25">
      <c r="A645">
        <v>626</v>
      </c>
      <c r="B645">
        <f t="shared" si="81"/>
        <v>0.6424806599731967</v>
      </c>
      <c r="C645">
        <f t="shared" si="82"/>
        <v>4426.6008116345256</v>
      </c>
      <c r="D645">
        <f t="shared" si="83"/>
        <v>0</v>
      </c>
      <c r="E645">
        <f t="shared" si="87"/>
        <v>2396237.613312474</v>
      </c>
      <c r="F645">
        <f t="shared" si="84"/>
        <v>3940.4377816505175</v>
      </c>
      <c r="G645">
        <f t="shared" si="88"/>
        <v>4426.6008116345256</v>
      </c>
      <c r="H645">
        <f t="shared" si="85"/>
        <v>426.60081163452571</v>
      </c>
      <c r="I645">
        <f t="shared" si="86"/>
        <v>2395751.4502824899</v>
      </c>
      <c r="J645">
        <f t="shared" si="89"/>
        <v>0</v>
      </c>
    </row>
    <row r="646" spans="1:10" x14ac:dyDescent="0.25">
      <c r="A646">
        <v>627</v>
      </c>
      <c r="B646">
        <f t="shared" si="81"/>
        <v>0.64306760922659501</v>
      </c>
      <c r="C646">
        <f t="shared" si="82"/>
        <v>4427.0321467909171</v>
      </c>
      <c r="D646">
        <f t="shared" si="83"/>
        <v>0</v>
      </c>
      <c r="E646">
        <f t="shared" si="87"/>
        <v>2395751.4502824899</v>
      </c>
      <c r="F646">
        <f t="shared" si="84"/>
        <v>3939.6383220473681</v>
      </c>
      <c r="G646">
        <f t="shared" si="88"/>
        <v>4427.0321467909171</v>
      </c>
      <c r="H646">
        <f t="shared" si="85"/>
        <v>427.0321467909173</v>
      </c>
      <c r="I646">
        <f t="shared" si="86"/>
        <v>2395264.0564577463</v>
      </c>
      <c r="J646">
        <f t="shared" si="89"/>
        <v>0</v>
      </c>
    </row>
    <row r="647" spans="1:10" x14ac:dyDescent="0.25">
      <c r="A647">
        <v>628</v>
      </c>
      <c r="B647">
        <f t="shared" si="81"/>
        <v>0.64365359486939222</v>
      </c>
      <c r="C647">
        <f t="shared" si="82"/>
        <v>4427.4628576738751</v>
      </c>
      <c r="D647">
        <f t="shared" si="83"/>
        <v>0</v>
      </c>
      <c r="E647">
        <f t="shared" si="87"/>
        <v>2395264.0564577463</v>
      </c>
      <c r="F647">
        <f t="shared" si="84"/>
        <v>3938.8368384921091</v>
      </c>
      <c r="G647">
        <f t="shared" si="88"/>
        <v>4427.4628576738751</v>
      </c>
      <c r="H647">
        <f t="shared" si="85"/>
        <v>427.46285767387525</v>
      </c>
      <c r="I647">
        <f t="shared" si="86"/>
        <v>2394775.4304385646</v>
      </c>
      <c r="J647">
        <f t="shared" si="89"/>
        <v>0</v>
      </c>
    </row>
    <row r="648" spans="1:10" x14ac:dyDescent="0.25">
      <c r="A648">
        <v>629</v>
      </c>
      <c r="B648">
        <f t="shared" si="81"/>
        <v>0.64423861848357455</v>
      </c>
      <c r="C648">
        <f t="shared" si="82"/>
        <v>4427.892945057557</v>
      </c>
      <c r="D648">
        <f t="shared" si="83"/>
        <v>0</v>
      </c>
      <c r="E648">
        <f t="shared" si="87"/>
        <v>2394775.4304385646</v>
      </c>
      <c r="F648">
        <f t="shared" si="84"/>
        <v>3938.0333286830714</v>
      </c>
      <c r="G648">
        <f t="shared" si="88"/>
        <v>4427.892945057557</v>
      </c>
      <c r="H648">
        <f t="shared" si="85"/>
        <v>427.89294505755703</v>
      </c>
      <c r="I648">
        <f t="shared" si="86"/>
        <v>2394285.57082219</v>
      </c>
      <c r="J648">
        <f t="shared" si="89"/>
        <v>0</v>
      </c>
    </row>
    <row r="649" spans="1:10" x14ac:dyDescent="0.25">
      <c r="A649">
        <v>630</v>
      </c>
      <c r="B649">
        <f t="shared" si="81"/>
        <v>0.64482268164853029</v>
      </c>
      <c r="C649">
        <f t="shared" si="82"/>
        <v>4428.3224097155608</v>
      </c>
      <c r="D649">
        <f t="shared" si="83"/>
        <v>0</v>
      </c>
      <c r="E649">
        <f t="shared" si="87"/>
        <v>2394285.57082219</v>
      </c>
      <c r="F649">
        <f t="shared" si="84"/>
        <v>3937.2277903135277</v>
      </c>
      <c r="G649">
        <f t="shared" si="88"/>
        <v>4428.3224097155608</v>
      </c>
      <c r="H649">
        <f t="shared" si="85"/>
        <v>428.32240971556041</v>
      </c>
      <c r="I649">
        <f t="shared" si="86"/>
        <v>2393794.4762027878</v>
      </c>
      <c r="J649">
        <f t="shared" si="89"/>
        <v>0</v>
      </c>
    </row>
    <row r="650" spans="1:10" x14ac:dyDescent="0.25">
      <c r="A650">
        <v>631</v>
      </c>
      <c r="B650">
        <f t="shared" si="81"/>
        <v>0.64540578594105547</v>
      </c>
      <c r="C650">
        <f t="shared" si="82"/>
        <v>4428.7512524209242</v>
      </c>
      <c r="D650">
        <f t="shared" si="83"/>
        <v>0</v>
      </c>
      <c r="E650">
        <f t="shared" si="87"/>
        <v>2393794.4762027878</v>
      </c>
      <c r="F650">
        <f t="shared" si="84"/>
        <v>3936.4202210716853</v>
      </c>
      <c r="G650">
        <f t="shared" si="88"/>
        <v>4428.7512524209242</v>
      </c>
      <c r="H650">
        <f t="shared" si="85"/>
        <v>428.75125242092406</v>
      </c>
      <c r="I650">
        <f t="shared" si="86"/>
        <v>2393302.1451714388</v>
      </c>
      <c r="J650">
        <f t="shared" si="89"/>
        <v>0</v>
      </c>
    </row>
    <row r="651" spans="1:10" x14ac:dyDescent="0.25">
      <c r="A651">
        <v>632</v>
      </c>
      <c r="B651">
        <f t="shared" si="81"/>
        <v>0.64598793293535672</v>
      </c>
      <c r="C651">
        <f t="shared" si="82"/>
        <v>4429.1794739461257</v>
      </c>
      <c r="D651">
        <f t="shared" si="83"/>
        <v>0</v>
      </c>
      <c r="E651">
        <f t="shared" si="87"/>
        <v>2393302.1451714388</v>
      </c>
      <c r="F651">
        <f t="shared" si="84"/>
        <v>3935.6106186406787</v>
      </c>
      <c r="G651">
        <f t="shared" si="88"/>
        <v>4429.1794739461257</v>
      </c>
      <c r="H651">
        <f t="shared" si="85"/>
        <v>429.17947394612526</v>
      </c>
      <c r="I651">
        <f t="shared" si="86"/>
        <v>2392808.5763161331</v>
      </c>
      <c r="J651">
        <f t="shared" si="89"/>
        <v>0</v>
      </c>
    </row>
    <row r="652" spans="1:10" x14ac:dyDescent="0.25">
      <c r="A652">
        <v>633</v>
      </c>
      <c r="B652">
        <f t="shared" si="81"/>
        <v>0.6465691242030569</v>
      </c>
      <c r="C652">
        <f t="shared" si="82"/>
        <v>4429.6070750630797</v>
      </c>
      <c r="D652">
        <f t="shared" si="83"/>
        <v>0</v>
      </c>
      <c r="E652">
        <f t="shared" si="87"/>
        <v>2392808.5763161331</v>
      </c>
      <c r="F652">
        <f t="shared" si="84"/>
        <v>3934.7989806985615</v>
      </c>
      <c r="G652">
        <f t="shared" si="88"/>
        <v>4429.6070750630797</v>
      </c>
      <c r="H652">
        <f t="shared" si="85"/>
        <v>429.60707506307995</v>
      </c>
      <c r="I652">
        <f t="shared" si="86"/>
        <v>2392313.7682217686</v>
      </c>
      <c r="J652">
        <f t="shared" si="89"/>
        <v>0</v>
      </c>
    </row>
    <row r="653" spans="1:10" x14ac:dyDescent="0.25">
      <c r="A653">
        <v>634</v>
      </c>
      <c r="B653">
        <f t="shared" si="81"/>
        <v>0.64714936131319867</v>
      </c>
      <c r="C653">
        <f t="shared" si="82"/>
        <v>4430.0340565431425</v>
      </c>
      <c r="D653">
        <f t="shared" si="83"/>
        <v>0</v>
      </c>
      <c r="E653">
        <f t="shared" si="87"/>
        <v>2392313.7682217686</v>
      </c>
      <c r="F653">
        <f t="shared" si="84"/>
        <v>3933.9853049183016</v>
      </c>
      <c r="G653">
        <f t="shared" si="88"/>
        <v>4430.0340565431425</v>
      </c>
      <c r="H653">
        <f t="shared" si="85"/>
        <v>430.03405654314196</v>
      </c>
      <c r="I653">
        <f t="shared" si="86"/>
        <v>2391817.7194701433</v>
      </c>
      <c r="J653">
        <f t="shared" si="89"/>
        <v>0</v>
      </c>
    </row>
    <row r="654" spans="1:10" x14ac:dyDescent="0.25">
      <c r="A654">
        <v>635</v>
      </c>
      <c r="B654">
        <f t="shared" si="81"/>
        <v>0.64772864583224798</v>
      </c>
      <c r="C654">
        <f t="shared" si="82"/>
        <v>4430.4604191570998</v>
      </c>
      <c r="D654">
        <f t="shared" si="83"/>
        <v>0</v>
      </c>
      <c r="E654">
        <f t="shared" si="87"/>
        <v>2391817.7194701433</v>
      </c>
      <c r="F654">
        <f t="shared" si="84"/>
        <v>3933.1695889677694</v>
      </c>
      <c r="G654">
        <f t="shared" si="88"/>
        <v>4430.4604191570998</v>
      </c>
      <c r="H654">
        <f t="shared" si="85"/>
        <v>430.46041915710026</v>
      </c>
      <c r="I654">
        <f t="shared" si="86"/>
        <v>2391320.428639954</v>
      </c>
      <c r="J654">
        <f t="shared" si="89"/>
        <v>0</v>
      </c>
    </row>
    <row r="655" spans="1:10" x14ac:dyDescent="0.25">
      <c r="A655">
        <v>636</v>
      </c>
      <c r="B655">
        <f t="shared" si="81"/>
        <v>0.64830697932410009</v>
      </c>
      <c r="C655">
        <f t="shared" si="82"/>
        <v>4430.8861636751808</v>
      </c>
      <c r="D655">
        <f t="shared" si="83"/>
        <v>0</v>
      </c>
      <c r="E655">
        <f t="shared" si="87"/>
        <v>2391320.428639954</v>
      </c>
      <c r="F655">
        <f t="shared" si="84"/>
        <v>3932.3518305097346</v>
      </c>
      <c r="G655">
        <f t="shared" si="88"/>
        <v>4430.8861636751808</v>
      </c>
      <c r="H655">
        <f t="shared" si="85"/>
        <v>430.88616367518102</v>
      </c>
      <c r="I655">
        <f t="shared" si="86"/>
        <v>2390821.8943067887</v>
      </c>
      <c r="J655">
        <f t="shared" si="89"/>
        <v>0</v>
      </c>
    </row>
    <row r="656" spans="1:10" x14ac:dyDescent="0.25">
      <c r="A656">
        <v>637</v>
      </c>
      <c r="B656">
        <f t="shared" si="81"/>
        <v>0.64888436335008193</v>
      </c>
      <c r="C656">
        <f t="shared" si="82"/>
        <v>4431.3112908670437</v>
      </c>
      <c r="D656">
        <f t="shared" si="83"/>
        <v>0</v>
      </c>
      <c r="E656">
        <f t="shared" si="87"/>
        <v>2390821.8943067887</v>
      </c>
      <c r="F656">
        <f t="shared" si="84"/>
        <v>3931.5320272018571</v>
      </c>
      <c r="G656">
        <f t="shared" si="88"/>
        <v>4431.3112908670437</v>
      </c>
      <c r="H656">
        <f t="shared" si="85"/>
        <v>431.31129086704368</v>
      </c>
      <c r="I656">
        <f t="shared" si="86"/>
        <v>2390322.1150431233</v>
      </c>
      <c r="J656">
        <f t="shared" si="89"/>
        <v>0</v>
      </c>
    </row>
    <row r="657" spans="1:10" x14ac:dyDescent="0.25">
      <c r="A657">
        <v>638</v>
      </c>
      <c r="B657">
        <f t="shared" si="81"/>
        <v>0.64946079946895774</v>
      </c>
      <c r="C657">
        <f t="shared" si="82"/>
        <v>4431.7358015017826</v>
      </c>
      <c r="D657">
        <f t="shared" si="83"/>
        <v>0</v>
      </c>
      <c r="E657">
        <f t="shared" si="87"/>
        <v>2390322.1150431233</v>
      </c>
      <c r="F657">
        <f t="shared" si="84"/>
        <v>3930.7101766966771</v>
      </c>
      <c r="G657">
        <f t="shared" si="88"/>
        <v>4431.7358015017826</v>
      </c>
      <c r="H657">
        <f t="shared" si="85"/>
        <v>431.73580150178248</v>
      </c>
      <c r="I657">
        <f t="shared" si="86"/>
        <v>2389821.0894183181</v>
      </c>
      <c r="J657">
        <f t="shared" si="89"/>
        <v>0</v>
      </c>
    </row>
    <row r="658" spans="1:10" x14ac:dyDescent="0.25">
      <c r="A658">
        <v>639</v>
      </c>
      <c r="B658">
        <f t="shared" si="81"/>
        <v>0.65003628923693224</v>
      </c>
      <c r="C658">
        <f t="shared" si="82"/>
        <v>4432.1596963479233</v>
      </c>
      <c r="D658">
        <f t="shared" si="83"/>
        <v>0</v>
      </c>
      <c r="E658">
        <f t="shared" si="87"/>
        <v>2389821.0894183181</v>
      </c>
      <c r="F658">
        <f t="shared" si="84"/>
        <v>3929.8862766416119</v>
      </c>
      <c r="G658">
        <f t="shared" si="88"/>
        <v>4432.1596963479233</v>
      </c>
      <c r="H658">
        <f t="shared" si="85"/>
        <v>432.15969634792384</v>
      </c>
      <c r="I658">
        <f t="shared" si="86"/>
        <v>2389318.8159986115</v>
      </c>
      <c r="J658">
        <f t="shared" si="89"/>
        <v>0</v>
      </c>
    </row>
    <row r="659" spans="1:10" x14ac:dyDescent="0.25">
      <c r="A659">
        <v>640</v>
      </c>
      <c r="B659">
        <f t="shared" si="81"/>
        <v>0.65061083420765597</v>
      </c>
      <c r="C659">
        <f t="shared" si="82"/>
        <v>4432.5829761734267</v>
      </c>
      <c r="D659">
        <f t="shared" si="83"/>
        <v>0</v>
      </c>
      <c r="E659">
        <f t="shared" si="87"/>
        <v>2389318.8159986115</v>
      </c>
      <c r="F659">
        <f t="shared" si="84"/>
        <v>3929.0603246789451</v>
      </c>
      <c r="G659">
        <f t="shared" si="88"/>
        <v>4432.5829761734267</v>
      </c>
      <c r="H659">
        <f t="shared" si="85"/>
        <v>432.58297617342714</v>
      </c>
      <c r="I659">
        <f t="shared" si="86"/>
        <v>2388815.293347117</v>
      </c>
      <c r="J659">
        <f t="shared" si="89"/>
        <v>0</v>
      </c>
    </row>
    <row r="660" spans="1:10" x14ac:dyDescent="0.25">
      <c r="A660">
        <v>641</v>
      </c>
      <c r="B660">
        <f t="shared" ref="B660:B723" si="90">MAX(0,MIN(1,1-(1+$B$3)^-A660))</f>
        <v>0.65118443593222808</v>
      </c>
      <c r="C660">
        <f t="shared" ref="C660:C723" si="91">IF(1-$B$6*B660&gt;0,$B$5/(1-$B$6*B660),$B$5)</f>
        <v>4433.0056417456817</v>
      </c>
      <c r="D660">
        <f t="shared" ref="D660:D723" si="92">IF(A660&lt;=$B$4,C660/(1+$B$3)^A660,0)</f>
        <v>0</v>
      </c>
      <c r="E660">
        <f t="shared" si="87"/>
        <v>2388815.293347117</v>
      </c>
      <c r="F660">
        <f t="shared" ref="F660:F723" si="93">E660*$B$3</f>
        <v>3928.2323184458228</v>
      </c>
      <c r="G660">
        <f t="shared" si="88"/>
        <v>4433.0056417456817</v>
      </c>
      <c r="H660">
        <f t="shared" ref="H660:H723" si="94">G660*$B$6*B660</f>
        <v>433.00564174568194</v>
      </c>
      <c r="I660">
        <f t="shared" ref="I660:I723" si="95">MAX(0,E660+F660-G660)</f>
        <v>2388310.5200238172</v>
      </c>
      <c r="J660">
        <f t="shared" si="89"/>
        <v>0</v>
      </c>
    </row>
    <row r="661" spans="1:10" x14ac:dyDescent="0.25">
      <c r="A661">
        <v>642</v>
      </c>
      <c r="B661">
        <f t="shared" si="90"/>
        <v>0.65175709595920139</v>
      </c>
      <c r="C661">
        <f t="shared" si="91"/>
        <v>4433.4276938315088</v>
      </c>
      <c r="D661">
        <f t="shared" si="92"/>
        <v>0</v>
      </c>
      <c r="E661">
        <f t="shared" ref="E661:E724" si="96">I660</f>
        <v>2388310.5200238172</v>
      </c>
      <c r="F661">
        <f t="shared" si="93"/>
        <v>3927.4022555742404</v>
      </c>
      <c r="G661">
        <f t="shared" ref="G661:G724" si="97">IF(OR(J660=1,E661+F661&lt;=0),0,MIN(C661,E661+F661))</f>
        <v>4433.4276938315088</v>
      </c>
      <c r="H661">
        <f t="shared" si="94"/>
        <v>433.42769383150852</v>
      </c>
      <c r="I661">
        <f t="shared" si="95"/>
        <v>2387804.4945855597</v>
      </c>
      <c r="J661">
        <f t="shared" ref="J661:J724" si="98">IF(OR(J660=1,E661+F661&lt;=0,C661&gt;=E661+F661),1,0)</f>
        <v>0</v>
      </c>
    </row>
    <row r="662" spans="1:10" x14ac:dyDescent="0.25">
      <c r="A662">
        <v>643</v>
      </c>
      <c r="B662">
        <f t="shared" si="90"/>
        <v>0.65232881583458668</v>
      </c>
      <c r="C662">
        <f t="shared" si="91"/>
        <v>4433.8491331971563</v>
      </c>
      <c r="D662">
        <f t="shared" si="92"/>
        <v>0</v>
      </c>
      <c r="E662">
        <f t="shared" si="96"/>
        <v>2387804.4945855597</v>
      </c>
      <c r="F662">
        <f t="shared" si="93"/>
        <v>3926.5701336910392</v>
      </c>
      <c r="G662">
        <f t="shared" si="97"/>
        <v>4433.8491331971563</v>
      </c>
      <c r="H662">
        <f t="shared" si="94"/>
        <v>433.84913319715639</v>
      </c>
      <c r="I662">
        <f t="shared" si="95"/>
        <v>2387297.2155860537</v>
      </c>
      <c r="J662">
        <f t="shared" si="98"/>
        <v>0</v>
      </c>
    </row>
    <row r="663" spans="1:10" x14ac:dyDescent="0.25">
      <c r="A663">
        <v>644</v>
      </c>
      <c r="B663">
        <f t="shared" si="90"/>
        <v>0.65289959710185652</v>
      </c>
      <c r="C663">
        <f t="shared" si="91"/>
        <v>4434.2699606083042</v>
      </c>
      <c r="D663">
        <f t="shared" si="92"/>
        <v>0</v>
      </c>
      <c r="E663">
        <f t="shared" si="96"/>
        <v>2387297.2155860537</v>
      </c>
      <c r="F663">
        <f t="shared" si="93"/>
        <v>3925.7359504179008</v>
      </c>
      <c r="G663">
        <f t="shared" si="97"/>
        <v>4434.2699606083042</v>
      </c>
      <c r="H663">
        <f t="shared" si="94"/>
        <v>434.26996060830402</v>
      </c>
      <c r="I663">
        <f t="shared" si="95"/>
        <v>2386788.6815758632</v>
      </c>
      <c r="J663">
        <f t="shared" si="98"/>
        <v>0</v>
      </c>
    </row>
    <row r="664" spans="1:10" x14ac:dyDescent="0.25">
      <c r="A664">
        <v>645</v>
      </c>
      <c r="B664">
        <f t="shared" si="90"/>
        <v>0.65346944130194928</v>
      </c>
      <c r="C664">
        <f t="shared" si="91"/>
        <v>4434.6901768300577</v>
      </c>
      <c r="D664">
        <f t="shared" si="92"/>
        <v>0</v>
      </c>
      <c r="E664">
        <f t="shared" si="96"/>
        <v>2386788.6815758632</v>
      </c>
      <c r="F664">
        <f t="shared" si="93"/>
        <v>3924.8997033713322</v>
      </c>
      <c r="G664">
        <f t="shared" si="97"/>
        <v>4434.6901768300577</v>
      </c>
      <c r="H664">
        <f t="shared" si="94"/>
        <v>434.69017683005711</v>
      </c>
      <c r="I664">
        <f t="shared" si="95"/>
        <v>2386278.8911024043</v>
      </c>
      <c r="J664">
        <f t="shared" si="98"/>
        <v>0</v>
      </c>
    </row>
    <row r="665" spans="1:10" x14ac:dyDescent="0.25">
      <c r="A665">
        <v>646</v>
      </c>
      <c r="B665">
        <f t="shared" si="90"/>
        <v>0.65403834997327381</v>
      </c>
      <c r="C665">
        <f t="shared" si="91"/>
        <v>4435.1097826269479</v>
      </c>
      <c r="D665">
        <f t="shared" si="92"/>
        <v>0</v>
      </c>
      <c r="E665">
        <f t="shared" si="96"/>
        <v>2386278.8911024043</v>
      </c>
      <c r="F665">
        <f t="shared" si="93"/>
        <v>3924.0613901626657</v>
      </c>
      <c r="G665">
        <f t="shared" si="97"/>
        <v>4435.1097826269479</v>
      </c>
      <c r="H665">
        <f t="shared" si="94"/>
        <v>435.10978262694806</v>
      </c>
      <c r="I665">
        <f t="shared" si="95"/>
        <v>2385767.8427099399</v>
      </c>
      <c r="J665">
        <f t="shared" si="98"/>
        <v>0</v>
      </c>
    </row>
    <row r="666" spans="1:10" x14ac:dyDescent="0.25">
      <c r="A666">
        <v>647</v>
      </c>
      <c r="B666">
        <f t="shared" si="90"/>
        <v>0.6546063246517132</v>
      </c>
      <c r="C666">
        <f t="shared" si="91"/>
        <v>4435.5287787629359</v>
      </c>
      <c r="D666">
        <f t="shared" si="92"/>
        <v>0</v>
      </c>
      <c r="E666">
        <f t="shared" si="96"/>
        <v>2385767.8427099399</v>
      </c>
      <c r="F666">
        <f t="shared" si="93"/>
        <v>3923.2210083980481</v>
      </c>
      <c r="G666">
        <f t="shared" si="97"/>
        <v>4435.5287787629359</v>
      </c>
      <c r="H666">
        <f t="shared" si="94"/>
        <v>435.5287787629361</v>
      </c>
      <c r="I666">
        <f t="shared" si="95"/>
        <v>2385255.534939575</v>
      </c>
      <c r="J666">
        <f t="shared" si="98"/>
        <v>0</v>
      </c>
    </row>
    <row r="667" spans="1:10" x14ac:dyDescent="0.25">
      <c r="A667">
        <v>648</v>
      </c>
      <c r="B667">
        <f t="shared" si="90"/>
        <v>0.65517336687062899</v>
      </c>
      <c r="C667">
        <f t="shared" si="91"/>
        <v>4435.9471660014042</v>
      </c>
      <c r="D667">
        <f t="shared" si="92"/>
        <v>0</v>
      </c>
      <c r="E667">
        <f t="shared" si="96"/>
        <v>2385255.534939575</v>
      </c>
      <c r="F667">
        <f t="shared" si="93"/>
        <v>3922.3785556784333</v>
      </c>
      <c r="G667">
        <f t="shared" si="97"/>
        <v>4435.9471660014042</v>
      </c>
      <c r="H667">
        <f t="shared" si="94"/>
        <v>435.9471660014047</v>
      </c>
      <c r="I667">
        <f t="shared" si="95"/>
        <v>2384741.9663292519</v>
      </c>
      <c r="J667">
        <f t="shared" si="98"/>
        <v>0</v>
      </c>
    </row>
    <row r="668" spans="1:10" x14ac:dyDescent="0.25">
      <c r="A668">
        <v>649</v>
      </c>
      <c r="B668">
        <f t="shared" si="90"/>
        <v>0.65573947816086564</v>
      </c>
      <c r="C668">
        <f t="shared" si="91"/>
        <v>4436.3649451051624</v>
      </c>
      <c r="D668">
        <f t="shared" si="92"/>
        <v>0</v>
      </c>
      <c r="E668">
        <f t="shared" si="96"/>
        <v>2384741.9663292519</v>
      </c>
      <c r="F668">
        <f t="shared" si="93"/>
        <v>3921.5340295995734</v>
      </c>
      <c r="G668">
        <f t="shared" si="97"/>
        <v>4436.3649451051624</v>
      </c>
      <c r="H668">
        <f t="shared" si="94"/>
        <v>436.36494510516246</v>
      </c>
      <c r="I668">
        <f t="shared" si="95"/>
        <v>2384227.1354137463</v>
      </c>
      <c r="J668">
        <f t="shared" si="98"/>
        <v>0</v>
      </c>
    </row>
    <row r="669" spans="1:10" x14ac:dyDescent="0.25">
      <c r="A669">
        <v>650</v>
      </c>
      <c r="B669">
        <f t="shared" si="90"/>
        <v>0.65630466005075383</v>
      </c>
      <c r="C669">
        <f t="shared" si="91"/>
        <v>4436.7821168364408</v>
      </c>
      <c r="D669">
        <f t="shared" si="92"/>
        <v>0</v>
      </c>
      <c r="E669">
        <f t="shared" si="96"/>
        <v>2384227.1354137463</v>
      </c>
      <c r="F669">
        <f t="shared" si="93"/>
        <v>3920.6874277520151</v>
      </c>
      <c r="G669">
        <f t="shared" si="97"/>
        <v>4436.7821168364408</v>
      </c>
      <c r="H669">
        <f t="shared" si="94"/>
        <v>436.78211683644059</v>
      </c>
      <c r="I669">
        <f t="shared" si="95"/>
        <v>2383711.0407246621</v>
      </c>
      <c r="J669">
        <f t="shared" si="98"/>
        <v>0</v>
      </c>
    </row>
    <row r="670" spans="1:10" x14ac:dyDescent="0.25">
      <c r="A670">
        <v>651</v>
      </c>
      <c r="B670">
        <f t="shared" si="90"/>
        <v>0.65686891406611558</v>
      </c>
      <c r="C670">
        <f t="shared" si="91"/>
        <v>4437.1986819568938</v>
      </c>
      <c r="D670">
        <f t="shared" si="92"/>
        <v>0</v>
      </c>
      <c r="E670">
        <f t="shared" si="96"/>
        <v>2383711.0407246621</v>
      </c>
      <c r="F670">
        <f t="shared" si="93"/>
        <v>3919.8387477210872</v>
      </c>
      <c r="G670">
        <f t="shared" si="97"/>
        <v>4437.1986819568938</v>
      </c>
      <c r="H670">
        <f t="shared" si="94"/>
        <v>437.19868195689361</v>
      </c>
      <c r="I670">
        <f t="shared" si="95"/>
        <v>2383193.6807904262</v>
      </c>
      <c r="J670">
        <f t="shared" si="98"/>
        <v>0</v>
      </c>
    </row>
    <row r="671" spans="1:10" x14ac:dyDescent="0.25">
      <c r="A671">
        <v>652</v>
      </c>
      <c r="B671">
        <f t="shared" si="90"/>
        <v>0.65743224173026804</v>
      </c>
      <c r="C671">
        <f t="shared" si="91"/>
        <v>4437.6146412275984</v>
      </c>
      <c r="D671">
        <f t="shared" si="92"/>
        <v>0</v>
      </c>
      <c r="E671">
        <f t="shared" si="96"/>
        <v>2383193.6807904262</v>
      </c>
      <c r="F671">
        <f t="shared" si="93"/>
        <v>3918.9879870868954</v>
      </c>
      <c r="G671">
        <f t="shared" si="97"/>
        <v>4437.6146412275984</v>
      </c>
      <c r="H671">
        <f t="shared" si="94"/>
        <v>437.61464122759787</v>
      </c>
      <c r="I671">
        <f t="shared" si="95"/>
        <v>2382675.0541362856</v>
      </c>
      <c r="J671">
        <f t="shared" si="98"/>
        <v>0</v>
      </c>
    </row>
    <row r="672" spans="1:10" x14ac:dyDescent="0.25">
      <c r="A672">
        <v>653</v>
      </c>
      <c r="B672">
        <f t="shared" si="90"/>
        <v>0.65799464456402701</v>
      </c>
      <c r="C672">
        <f t="shared" si="91"/>
        <v>4438.0299954090506</v>
      </c>
      <c r="D672">
        <f t="shared" si="92"/>
        <v>0</v>
      </c>
      <c r="E672">
        <f t="shared" si="96"/>
        <v>2382675.0541362856</v>
      </c>
      <c r="F672">
        <f t="shared" si="93"/>
        <v>3918.1351434243165</v>
      </c>
      <c r="G672">
        <f t="shared" si="97"/>
        <v>4438.0299954090506</v>
      </c>
      <c r="H672">
        <f t="shared" si="94"/>
        <v>438.02999540905029</v>
      </c>
      <c r="I672">
        <f t="shared" si="95"/>
        <v>2382155.1592843011</v>
      </c>
      <c r="J672">
        <f t="shared" si="98"/>
        <v>0</v>
      </c>
    </row>
    <row r="673" spans="1:10" x14ac:dyDescent="0.25">
      <c r="A673">
        <v>654</v>
      </c>
      <c r="B673">
        <f t="shared" si="90"/>
        <v>0.65855612408571185</v>
      </c>
      <c r="C673">
        <f t="shared" si="91"/>
        <v>4438.4447452611685</v>
      </c>
      <c r="D673">
        <f t="shared" si="92"/>
        <v>0</v>
      </c>
      <c r="E673">
        <f t="shared" si="96"/>
        <v>2382155.1592843011</v>
      </c>
      <c r="F673">
        <f t="shared" si="93"/>
        <v>3917.2802143029871</v>
      </c>
      <c r="G673">
        <f t="shared" si="97"/>
        <v>4438.4447452611685</v>
      </c>
      <c r="H673">
        <f t="shared" si="94"/>
        <v>438.44474526116846</v>
      </c>
      <c r="I673">
        <f t="shared" si="95"/>
        <v>2381633.9947533431</v>
      </c>
      <c r="J673">
        <f t="shared" si="98"/>
        <v>0</v>
      </c>
    </row>
    <row r="674" spans="1:10" x14ac:dyDescent="0.25">
      <c r="A674">
        <v>655</v>
      </c>
      <c r="B674">
        <f t="shared" si="90"/>
        <v>0.65911668181114913</v>
      </c>
      <c r="C674">
        <f t="shared" si="91"/>
        <v>4438.8588915432892</v>
      </c>
      <c r="D674">
        <f t="shared" si="92"/>
        <v>0</v>
      </c>
      <c r="E674">
        <f t="shared" si="96"/>
        <v>2381633.9947533431</v>
      </c>
      <c r="F674">
        <f t="shared" si="93"/>
        <v>3916.4231972872981</v>
      </c>
      <c r="G674">
        <f t="shared" si="97"/>
        <v>4438.8588915432892</v>
      </c>
      <c r="H674">
        <f t="shared" si="94"/>
        <v>438.85889154328919</v>
      </c>
      <c r="I674">
        <f t="shared" si="95"/>
        <v>2381111.5590590867</v>
      </c>
      <c r="J674">
        <f t="shared" si="98"/>
        <v>0</v>
      </c>
    </row>
    <row r="675" spans="1:10" x14ac:dyDescent="0.25">
      <c r="A675">
        <v>656</v>
      </c>
      <c r="B675">
        <f t="shared" si="90"/>
        <v>0.65967631925367698</v>
      </c>
      <c r="C675">
        <f t="shared" si="91"/>
        <v>4439.272435014168</v>
      </c>
      <c r="D675">
        <f t="shared" si="92"/>
        <v>0</v>
      </c>
      <c r="E675">
        <f t="shared" si="96"/>
        <v>2381111.5590590867</v>
      </c>
      <c r="F675">
        <f t="shared" si="93"/>
        <v>3915.5640899363852</v>
      </c>
      <c r="G675">
        <f t="shared" si="97"/>
        <v>4439.272435014168</v>
      </c>
      <c r="H675">
        <f t="shared" si="94"/>
        <v>439.27243501416814</v>
      </c>
      <c r="I675">
        <f t="shared" si="95"/>
        <v>2380587.8507140088</v>
      </c>
      <c r="J675">
        <f t="shared" si="98"/>
        <v>0</v>
      </c>
    </row>
    <row r="676" spans="1:10" x14ac:dyDescent="0.25">
      <c r="A676">
        <v>657</v>
      </c>
      <c r="B676">
        <f t="shared" si="90"/>
        <v>0.66023503792414884</v>
      </c>
      <c r="C676">
        <f t="shared" si="91"/>
        <v>4439.6853764319785</v>
      </c>
      <c r="D676">
        <f t="shared" si="92"/>
        <v>0</v>
      </c>
      <c r="E676">
        <f t="shared" si="96"/>
        <v>2380587.8507140088</v>
      </c>
      <c r="F676">
        <f t="shared" si="93"/>
        <v>3914.7028898041253</v>
      </c>
      <c r="G676">
        <f t="shared" si="97"/>
        <v>4439.6853764319785</v>
      </c>
      <c r="H676">
        <f t="shared" si="94"/>
        <v>439.6853764319784</v>
      </c>
      <c r="I676">
        <f t="shared" si="95"/>
        <v>2380062.8682273813</v>
      </c>
      <c r="J676">
        <f t="shared" si="98"/>
        <v>0</v>
      </c>
    </row>
    <row r="677" spans="1:10" x14ac:dyDescent="0.25">
      <c r="A677">
        <v>658</v>
      </c>
      <c r="B677">
        <f t="shared" si="90"/>
        <v>0.66079283933093791</v>
      </c>
      <c r="C677">
        <f t="shared" si="91"/>
        <v>4440.0977165543109</v>
      </c>
      <c r="D677">
        <f t="shared" si="92"/>
        <v>0</v>
      </c>
      <c r="E677">
        <f t="shared" si="96"/>
        <v>2380062.8682273813</v>
      </c>
      <c r="F677">
        <f t="shared" si="93"/>
        <v>3913.839594439125</v>
      </c>
      <c r="G677">
        <f t="shared" si="97"/>
        <v>4440.0977165543109</v>
      </c>
      <c r="H677">
        <f t="shared" si="94"/>
        <v>440.09771655431052</v>
      </c>
      <c r="I677">
        <f t="shared" si="95"/>
        <v>2379536.6101052659</v>
      </c>
      <c r="J677">
        <f t="shared" si="98"/>
        <v>0</v>
      </c>
    </row>
    <row r="678" spans="1:10" x14ac:dyDescent="0.25">
      <c r="A678">
        <v>659</v>
      </c>
      <c r="B678">
        <f t="shared" si="90"/>
        <v>0.66134972497994116</v>
      </c>
      <c r="C678">
        <f t="shared" si="91"/>
        <v>4440.5094561381711</v>
      </c>
      <c r="D678">
        <f t="shared" si="92"/>
        <v>0</v>
      </c>
      <c r="E678">
        <f t="shared" si="96"/>
        <v>2379536.6101052659</v>
      </c>
      <c r="F678">
        <f t="shared" si="93"/>
        <v>3912.9742013847122</v>
      </c>
      <c r="G678">
        <f t="shared" si="97"/>
        <v>4440.5094561381711</v>
      </c>
      <c r="H678">
        <f t="shared" si="94"/>
        <v>440.50945613817112</v>
      </c>
      <c r="I678">
        <f t="shared" si="95"/>
        <v>2379009.0748505127</v>
      </c>
      <c r="J678">
        <f t="shared" si="98"/>
        <v>0</v>
      </c>
    </row>
    <row r="679" spans="1:10" x14ac:dyDescent="0.25">
      <c r="A679">
        <v>660</v>
      </c>
      <c r="B679">
        <f t="shared" si="90"/>
        <v>0.66190569637458296</v>
      </c>
      <c r="C679">
        <f t="shared" si="91"/>
        <v>4440.9205959399824</v>
      </c>
      <c r="D679">
        <f t="shared" si="92"/>
        <v>0</v>
      </c>
      <c r="E679">
        <f t="shared" si="96"/>
        <v>2379009.0748505127</v>
      </c>
      <c r="F679">
        <f t="shared" si="93"/>
        <v>3912.1067081789324</v>
      </c>
      <c r="G679">
        <f t="shared" si="97"/>
        <v>4440.9205959399824</v>
      </c>
      <c r="H679">
        <f t="shared" si="94"/>
        <v>440.92059593998232</v>
      </c>
      <c r="I679">
        <f t="shared" si="95"/>
        <v>2378480.2609627512</v>
      </c>
      <c r="J679">
        <f t="shared" si="98"/>
        <v>0</v>
      </c>
    </row>
    <row r="680" spans="1:10" x14ac:dyDescent="0.25">
      <c r="A680">
        <v>661</v>
      </c>
      <c r="B680">
        <f t="shared" si="90"/>
        <v>0.66246075501581969</v>
      </c>
      <c r="C680">
        <f t="shared" si="91"/>
        <v>4441.3311367155811</v>
      </c>
      <c r="D680">
        <f t="shared" si="92"/>
        <v>0</v>
      </c>
      <c r="E680">
        <f t="shared" si="96"/>
        <v>2378480.2609627512</v>
      </c>
      <c r="F680">
        <f t="shared" si="93"/>
        <v>3911.2371123545367</v>
      </c>
      <c r="G680">
        <f t="shared" si="97"/>
        <v>4441.3311367155811</v>
      </c>
      <c r="H680">
        <f t="shared" si="94"/>
        <v>441.3311367155809</v>
      </c>
      <c r="I680">
        <f t="shared" si="95"/>
        <v>2377950.1669383901</v>
      </c>
      <c r="J680">
        <f t="shared" si="98"/>
        <v>0</v>
      </c>
    </row>
    <row r="681" spans="1:10" x14ac:dyDescent="0.25">
      <c r="A681">
        <v>662</v>
      </c>
      <c r="B681">
        <f t="shared" si="90"/>
        <v>0.66301490240214345</v>
      </c>
      <c r="C681">
        <f t="shared" si="91"/>
        <v>4441.7410792202181</v>
      </c>
      <c r="D681">
        <f t="shared" si="92"/>
        <v>0</v>
      </c>
      <c r="E681">
        <f t="shared" si="96"/>
        <v>2377950.1669383901</v>
      </c>
      <c r="F681">
        <f t="shared" si="93"/>
        <v>3910.3654114389783</v>
      </c>
      <c r="G681">
        <f t="shared" si="97"/>
        <v>4441.7410792202181</v>
      </c>
      <c r="H681">
        <f t="shared" si="94"/>
        <v>441.74107922021767</v>
      </c>
      <c r="I681">
        <f t="shared" si="95"/>
        <v>2377418.791270609</v>
      </c>
      <c r="J681">
        <f t="shared" si="98"/>
        <v>0</v>
      </c>
    </row>
    <row r="682" spans="1:10" x14ac:dyDescent="0.25">
      <c r="A682">
        <v>663</v>
      </c>
      <c r="B682">
        <f t="shared" si="90"/>
        <v>0.66356814002958631</v>
      </c>
      <c r="C682">
        <f t="shared" si="91"/>
        <v>4442.1504242085566</v>
      </c>
      <c r="D682">
        <f t="shared" si="92"/>
        <v>0</v>
      </c>
      <c r="E682">
        <f t="shared" si="96"/>
        <v>2377418.791270609</v>
      </c>
      <c r="F682">
        <f t="shared" si="93"/>
        <v>3909.4916029544015</v>
      </c>
      <c r="G682">
        <f t="shared" si="97"/>
        <v>4442.1504242085566</v>
      </c>
      <c r="H682">
        <f t="shared" si="94"/>
        <v>442.15042420855644</v>
      </c>
      <c r="I682">
        <f t="shared" si="95"/>
        <v>2376886.132449355</v>
      </c>
      <c r="J682">
        <f t="shared" si="98"/>
        <v>0</v>
      </c>
    </row>
    <row r="683" spans="1:10" x14ac:dyDescent="0.25">
      <c r="A683">
        <v>664</v>
      </c>
      <c r="B683">
        <f t="shared" si="90"/>
        <v>0.6641204693917242</v>
      </c>
      <c r="C683">
        <f t="shared" si="91"/>
        <v>4442.5591724346732</v>
      </c>
      <c r="D683">
        <f t="shared" si="92"/>
        <v>0</v>
      </c>
      <c r="E683">
        <f t="shared" si="96"/>
        <v>2376886.132449355</v>
      </c>
      <c r="F683">
        <f t="shared" si="93"/>
        <v>3908.6156844176344</v>
      </c>
      <c r="G683">
        <f t="shared" si="97"/>
        <v>4442.5591724346732</v>
      </c>
      <c r="H683">
        <f t="shared" si="94"/>
        <v>442.55917243467371</v>
      </c>
      <c r="I683">
        <f t="shared" si="95"/>
        <v>2376352.1889613378</v>
      </c>
      <c r="J683">
        <f t="shared" si="98"/>
        <v>0</v>
      </c>
    </row>
    <row r="684" spans="1:10" x14ac:dyDescent="0.25">
      <c r="A684">
        <v>665</v>
      </c>
      <c r="B684">
        <f t="shared" si="90"/>
        <v>0.66467189197968124</v>
      </c>
      <c r="C684">
        <f t="shared" si="91"/>
        <v>4442.9673246520579</v>
      </c>
      <c r="D684">
        <f t="shared" si="92"/>
        <v>0</v>
      </c>
      <c r="E684">
        <f t="shared" si="96"/>
        <v>2376352.1889613378</v>
      </c>
      <c r="F684">
        <f t="shared" si="93"/>
        <v>3907.7376533401821</v>
      </c>
      <c r="G684">
        <f t="shared" si="97"/>
        <v>4442.9673246520579</v>
      </c>
      <c r="H684">
        <f t="shared" si="94"/>
        <v>442.96732465205793</v>
      </c>
      <c r="I684">
        <f t="shared" si="95"/>
        <v>2375816.9592900258</v>
      </c>
      <c r="J684">
        <f t="shared" si="98"/>
        <v>0</v>
      </c>
    </row>
    <row r="685" spans="1:10" x14ac:dyDescent="0.25">
      <c r="A685">
        <v>666</v>
      </c>
      <c r="B685">
        <f t="shared" si="90"/>
        <v>0.66522240928213316</v>
      </c>
      <c r="C685">
        <f t="shared" si="91"/>
        <v>4443.3748816136076</v>
      </c>
      <c r="D685">
        <f t="shared" si="92"/>
        <v>0</v>
      </c>
      <c r="E685">
        <f t="shared" si="96"/>
        <v>2375816.9592900258</v>
      </c>
      <c r="F685">
        <f t="shared" si="93"/>
        <v>3906.8575072282183</v>
      </c>
      <c r="G685">
        <f t="shared" si="97"/>
        <v>4443.3748816136076</v>
      </c>
      <c r="H685">
        <f t="shared" si="94"/>
        <v>443.37488161360761</v>
      </c>
      <c r="I685">
        <f t="shared" si="95"/>
        <v>2375280.4419156406</v>
      </c>
      <c r="J685">
        <f t="shared" si="98"/>
        <v>0</v>
      </c>
    </row>
    <row r="686" spans="1:10" x14ac:dyDescent="0.25">
      <c r="A686">
        <v>667</v>
      </c>
      <c r="B686">
        <f t="shared" si="90"/>
        <v>0.66577202278531189</v>
      </c>
      <c r="C686">
        <f t="shared" si="91"/>
        <v>4443.7818440716319</v>
      </c>
      <c r="D686">
        <f t="shared" si="92"/>
        <v>0</v>
      </c>
      <c r="E686">
        <f t="shared" si="96"/>
        <v>2375280.4419156406</v>
      </c>
      <c r="F686">
        <f t="shared" si="93"/>
        <v>3905.975243582579</v>
      </c>
      <c r="G686">
        <f t="shared" si="97"/>
        <v>4443.7818440716319</v>
      </c>
      <c r="H686">
        <f t="shared" si="94"/>
        <v>443.78184407163207</v>
      </c>
      <c r="I686">
        <f t="shared" si="95"/>
        <v>2374742.6353151514</v>
      </c>
      <c r="J686">
        <f t="shared" si="98"/>
        <v>0</v>
      </c>
    </row>
    <row r="687" spans="1:10" x14ac:dyDescent="0.25">
      <c r="A687">
        <v>668</v>
      </c>
      <c r="B687">
        <f t="shared" si="90"/>
        <v>0.66632073397300939</v>
      </c>
      <c r="C687">
        <f t="shared" si="91"/>
        <v>4444.1882127778499</v>
      </c>
      <c r="D687">
        <f t="shared" si="92"/>
        <v>0</v>
      </c>
      <c r="E687">
        <f t="shared" si="96"/>
        <v>2374742.6353151514</v>
      </c>
      <c r="F687">
        <f t="shared" si="93"/>
        <v>3905.0908598987508</v>
      </c>
      <c r="G687">
        <f t="shared" si="97"/>
        <v>4444.1882127778499</v>
      </c>
      <c r="H687">
        <f t="shared" si="94"/>
        <v>444.18821277785003</v>
      </c>
      <c r="I687">
        <f t="shared" si="95"/>
        <v>2374203.5379622723</v>
      </c>
      <c r="J687">
        <f t="shared" si="98"/>
        <v>0</v>
      </c>
    </row>
    <row r="688" spans="1:10" x14ac:dyDescent="0.25">
      <c r="A688">
        <v>669</v>
      </c>
      <c r="B688">
        <f t="shared" si="90"/>
        <v>0.6668685443265816</v>
      </c>
      <c r="C688">
        <f t="shared" si="91"/>
        <v>4444.5939884833888</v>
      </c>
      <c r="D688">
        <f t="shared" si="92"/>
        <v>0</v>
      </c>
      <c r="E688">
        <f t="shared" si="96"/>
        <v>2374203.5379622723</v>
      </c>
      <c r="F688">
        <f t="shared" si="93"/>
        <v>3904.2043536668684</v>
      </c>
      <c r="G688">
        <f t="shared" si="97"/>
        <v>4444.5939884833888</v>
      </c>
      <c r="H688">
        <f t="shared" si="94"/>
        <v>444.59398848338896</v>
      </c>
      <c r="I688">
        <f t="shared" si="95"/>
        <v>2373663.1483274559</v>
      </c>
      <c r="J688">
        <f t="shared" si="98"/>
        <v>0</v>
      </c>
    </row>
    <row r="689" spans="1:10" x14ac:dyDescent="0.25">
      <c r="A689">
        <v>670</v>
      </c>
      <c r="B689">
        <f t="shared" si="90"/>
        <v>0.66741545532495261</v>
      </c>
      <c r="C689">
        <f t="shared" si="91"/>
        <v>4444.9991719387845</v>
      </c>
      <c r="D689">
        <f t="shared" si="92"/>
        <v>0</v>
      </c>
      <c r="E689">
        <f t="shared" si="96"/>
        <v>2373663.1483274559</v>
      </c>
      <c r="F689">
        <f t="shared" si="93"/>
        <v>3903.3157223717026</v>
      </c>
      <c r="G689">
        <f t="shared" si="97"/>
        <v>4444.9991719387845</v>
      </c>
      <c r="H689">
        <f t="shared" si="94"/>
        <v>444.99917193878417</v>
      </c>
      <c r="I689">
        <f t="shared" si="95"/>
        <v>2373121.464877889</v>
      </c>
      <c r="J689">
        <f t="shared" si="98"/>
        <v>0</v>
      </c>
    </row>
    <row r="690" spans="1:10" x14ac:dyDescent="0.25">
      <c r="A690">
        <v>671</v>
      </c>
      <c r="B690">
        <f t="shared" si="90"/>
        <v>0.66796146844461801</v>
      </c>
      <c r="C690">
        <f t="shared" si="91"/>
        <v>4445.4037638939781</v>
      </c>
      <c r="D690">
        <f t="shared" si="92"/>
        <v>0</v>
      </c>
      <c r="E690">
        <f t="shared" si="96"/>
        <v>2373121.464877889</v>
      </c>
      <c r="F690">
        <f t="shared" si="93"/>
        <v>3902.4249634926541</v>
      </c>
      <c r="G690">
        <f t="shared" si="97"/>
        <v>4445.4037638939781</v>
      </c>
      <c r="H690">
        <f t="shared" si="94"/>
        <v>445.40376389397801</v>
      </c>
      <c r="I690">
        <f t="shared" si="95"/>
        <v>2372578.4860774875</v>
      </c>
      <c r="J690">
        <f t="shared" si="98"/>
        <v>0</v>
      </c>
    </row>
    <row r="691" spans="1:10" x14ac:dyDescent="0.25">
      <c r="A691">
        <v>672</v>
      </c>
      <c r="B691">
        <f t="shared" si="90"/>
        <v>0.66850658515965011</v>
      </c>
      <c r="C691">
        <f t="shared" si="91"/>
        <v>4445.8077650983205</v>
      </c>
      <c r="D691">
        <f t="shared" si="92"/>
        <v>0</v>
      </c>
      <c r="E691">
        <f t="shared" si="96"/>
        <v>2372578.4860774875</v>
      </c>
      <c r="F691">
        <f t="shared" si="93"/>
        <v>3901.5320745037443</v>
      </c>
      <c r="G691">
        <f t="shared" si="97"/>
        <v>4445.8077650983205</v>
      </c>
      <c r="H691">
        <f t="shared" si="94"/>
        <v>445.80776509832015</v>
      </c>
      <c r="I691">
        <f t="shared" si="95"/>
        <v>2372034.2103868928</v>
      </c>
      <c r="J691">
        <f t="shared" si="98"/>
        <v>0</v>
      </c>
    </row>
    <row r="692" spans="1:10" x14ac:dyDescent="0.25">
      <c r="A692">
        <v>673</v>
      </c>
      <c r="B692">
        <f t="shared" si="90"/>
        <v>0.66905080694170083</v>
      </c>
      <c r="C692">
        <f t="shared" si="91"/>
        <v>4446.2111763005651</v>
      </c>
      <c r="D692">
        <f t="shared" si="92"/>
        <v>0</v>
      </c>
      <c r="E692">
        <f t="shared" si="96"/>
        <v>2372034.2103868928</v>
      </c>
      <c r="F692">
        <f t="shared" si="93"/>
        <v>3900.6370528736115</v>
      </c>
      <c r="G692">
        <f t="shared" si="97"/>
        <v>4446.2111763005651</v>
      </c>
      <c r="H692">
        <f t="shared" si="94"/>
        <v>446.21117630056523</v>
      </c>
      <c r="I692">
        <f t="shared" si="95"/>
        <v>2371488.636263466</v>
      </c>
      <c r="J692">
        <f t="shared" si="98"/>
        <v>0</v>
      </c>
    </row>
    <row r="693" spans="1:10" x14ac:dyDescent="0.25">
      <c r="A693">
        <v>674</v>
      </c>
      <c r="B693">
        <f t="shared" si="90"/>
        <v>0.66959413526000588</v>
      </c>
      <c r="C693">
        <f t="shared" si="91"/>
        <v>4446.6139982488739</v>
      </c>
      <c r="D693">
        <f t="shared" si="92"/>
        <v>0</v>
      </c>
      <c r="E693">
        <f t="shared" si="96"/>
        <v>2371488.636263466</v>
      </c>
      <c r="F693">
        <f t="shared" si="93"/>
        <v>3899.7398960654973</v>
      </c>
      <c r="G693">
        <f t="shared" si="97"/>
        <v>4446.6139982488739</v>
      </c>
      <c r="H693">
        <f t="shared" si="94"/>
        <v>446.61399824887377</v>
      </c>
      <c r="I693">
        <f t="shared" si="95"/>
        <v>2370941.7621612828</v>
      </c>
      <c r="J693">
        <f t="shared" si="98"/>
        <v>0</v>
      </c>
    </row>
    <row r="694" spans="1:10" x14ac:dyDescent="0.25">
      <c r="A694">
        <v>675</v>
      </c>
      <c r="B694">
        <f t="shared" si="90"/>
        <v>0.67013657158138917</v>
      </c>
      <c r="C694">
        <f t="shared" si="91"/>
        <v>4447.0162316908099</v>
      </c>
      <c r="D694">
        <f t="shared" si="92"/>
        <v>0</v>
      </c>
      <c r="E694">
        <f t="shared" si="96"/>
        <v>2370941.7621612828</v>
      </c>
      <c r="F694">
        <f t="shared" si="93"/>
        <v>3898.8406015372434</v>
      </c>
      <c r="G694">
        <f t="shared" si="97"/>
        <v>4447.0162316908099</v>
      </c>
      <c r="H694">
        <f t="shared" si="94"/>
        <v>447.01623169081017</v>
      </c>
      <c r="I694">
        <f t="shared" si="95"/>
        <v>2370393.5865311292</v>
      </c>
      <c r="J694">
        <f t="shared" si="98"/>
        <v>0</v>
      </c>
    </row>
    <row r="695" spans="1:10" x14ac:dyDescent="0.25">
      <c r="A695">
        <v>676</v>
      </c>
      <c r="B695">
        <f t="shared" si="90"/>
        <v>0.67067811737026628</v>
      </c>
      <c r="C695">
        <f t="shared" si="91"/>
        <v>4447.4178773733429</v>
      </c>
      <c r="D695">
        <f t="shared" si="92"/>
        <v>0</v>
      </c>
      <c r="E695">
        <f t="shared" si="96"/>
        <v>2370393.5865311292</v>
      </c>
      <c r="F695">
        <f t="shared" si="93"/>
        <v>3897.9391667412792</v>
      </c>
      <c r="G695">
        <f t="shared" si="97"/>
        <v>4447.4178773733429</v>
      </c>
      <c r="H695">
        <f t="shared" si="94"/>
        <v>447.41787737334289</v>
      </c>
      <c r="I695">
        <f t="shared" si="95"/>
        <v>2369844.1078204974</v>
      </c>
      <c r="J695">
        <f t="shared" si="98"/>
        <v>0</v>
      </c>
    </row>
    <row r="696" spans="1:10" x14ac:dyDescent="0.25">
      <c r="A696">
        <v>677</v>
      </c>
      <c r="B696">
        <f t="shared" si="90"/>
        <v>0.67121877408864894</v>
      </c>
      <c r="C696">
        <f t="shared" si="91"/>
        <v>4447.8189360428432</v>
      </c>
      <c r="D696">
        <f t="shared" si="92"/>
        <v>0</v>
      </c>
      <c r="E696">
        <f t="shared" si="96"/>
        <v>2369844.1078204974</v>
      </c>
      <c r="F696">
        <f t="shared" si="93"/>
        <v>3897.0355891246199</v>
      </c>
      <c r="G696">
        <f t="shared" si="97"/>
        <v>4447.8189360428432</v>
      </c>
      <c r="H696">
        <f t="shared" si="94"/>
        <v>447.81893604284335</v>
      </c>
      <c r="I696">
        <f t="shared" si="95"/>
        <v>2369293.3244735789</v>
      </c>
      <c r="J696">
        <f t="shared" si="98"/>
        <v>0</v>
      </c>
    </row>
    <row r="697" spans="1:10" x14ac:dyDescent="0.25">
      <c r="A697">
        <v>678</v>
      </c>
      <c r="B697">
        <f t="shared" si="90"/>
        <v>0.67175854319614814</v>
      </c>
      <c r="C697">
        <f t="shared" si="91"/>
        <v>4448.2194084450857</v>
      </c>
      <c r="D697">
        <f t="shared" si="92"/>
        <v>0</v>
      </c>
      <c r="E697">
        <f t="shared" si="96"/>
        <v>2369293.3244735789</v>
      </c>
      <c r="F697">
        <f t="shared" si="93"/>
        <v>3896.129866128852</v>
      </c>
      <c r="G697">
        <f t="shared" si="97"/>
        <v>4448.2194084450857</v>
      </c>
      <c r="H697">
        <f t="shared" si="94"/>
        <v>448.21940844508538</v>
      </c>
      <c r="I697">
        <f t="shared" si="95"/>
        <v>2368741.2349312627</v>
      </c>
      <c r="J697">
        <f t="shared" si="98"/>
        <v>0</v>
      </c>
    </row>
    <row r="698" spans="1:10" x14ac:dyDescent="0.25">
      <c r="A698">
        <v>679</v>
      </c>
      <c r="B698">
        <f t="shared" si="90"/>
        <v>0.67229742614997923</v>
      </c>
      <c r="C698">
        <f t="shared" si="91"/>
        <v>4448.6192953252448</v>
      </c>
      <c r="D698">
        <f t="shared" si="92"/>
        <v>0</v>
      </c>
      <c r="E698">
        <f t="shared" si="96"/>
        <v>2368741.2349312627</v>
      </c>
      <c r="F698">
        <f t="shared" si="93"/>
        <v>3895.2219951901311</v>
      </c>
      <c r="G698">
        <f t="shared" si="97"/>
        <v>4448.6192953252448</v>
      </c>
      <c r="H698">
        <f t="shared" si="94"/>
        <v>448.61929532524442</v>
      </c>
      <c r="I698">
        <f t="shared" si="95"/>
        <v>2368187.8376311278</v>
      </c>
      <c r="J698">
        <f t="shared" si="98"/>
        <v>0</v>
      </c>
    </row>
    <row r="699" spans="1:10" x14ac:dyDescent="0.25">
      <c r="A699">
        <v>680</v>
      </c>
      <c r="B699">
        <f t="shared" si="90"/>
        <v>0.67283542440496458</v>
      </c>
      <c r="C699">
        <f t="shared" si="91"/>
        <v>4449.0185974278966</v>
      </c>
      <c r="D699">
        <f t="shared" si="92"/>
        <v>0</v>
      </c>
      <c r="E699">
        <f t="shared" si="96"/>
        <v>2368187.8376311278</v>
      </c>
      <c r="F699">
        <f t="shared" si="93"/>
        <v>3894.3119737391694</v>
      </c>
      <c r="G699">
        <f t="shared" si="97"/>
        <v>4449.0185974278966</v>
      </c>
      <c r="H699">
        <f t="shared" si="94"/>
        <v>449.01859742789679</v>
      </c>
      <c r="I699">
        <f t="shared" si="95"/>
        <v>2367633.131007439</v>
      </c>
      <c r="J699">
        <f t="shared" si="98"/>
        <v>0</v>
      </c>
    </row>
    <row r="700" spans="1:10" x14ac:dyDescent="0.25">
      <c r="A700">
        <v>681</v>
      </c>
      <c r="B700">
        <f t="shared" si="90"/>
        <v>0.67337253941353858</v>
      </c>
      <c r="C700">
        <f t="shared" si="91"/>
        <v>4449.4173154970194</v>
      </c>
      <c r="D700">
        <f t="shared" si="92"/>
        <v>0</v>
      </c>
      <c r="E700">
        <f t="shared" si="96"/>
        <v>2367633.131007439</v>
      </c>
      <c r="F700">
        <f t="shared" si="93"/>
        <v>3893.3997992012305</v>
      </c>
      <c r="G700">
        <f t="shared" si="97"/>
        <v>4449.4173154970194</v>
      </c>
      <c r="H700">
        <f t="shared" si="94"/>
        <v>449.41731549701962</v>
      </c>
      <c r="I700">
        <f t="shared" si="95"/>
        <v>2367077.1134911431</v>
      </c>
      <c r="J700">
        <f t="shared" si="98"/>
        <v>0</v>
      </c>
    </row>
    <row r="701" spans="1:10" x14ac:dyDescent="0.25">
      <c r="A701">
        <v>682</v>
      </c>
      <c r="B701">
        <f t="shared" si="90"/>
        <v>0.67390877262575066</v>
      </c>
      <c r="C701">
        <f t="shared" si="91"/>
        <v>4449.815450275989</v>
      </c>
      <c r="D701">
        <f t="shared" si="92"/>
        <v>0</v>
      </c>
      <c r="E701">
        <f t="shared" si="96"/>
        <v>2367077.1134911431</v>
      </c>
      <c r="F701">
        <f t="shared" si="93"/>
        <v>3892.4854689961207</v>
      </c>
      <c r="G701">
        <f t="shared" si="97"/>
        <v>4449.815450275989</v>
      </c>
      <c r="H701">
        <f t="shared" si="94"/>
        <v>449.81545027598901</v>
      </c>
      <c r="I701">
        <f t="shared" si="95"/>
        <v>2366519.7835098635</v>
      </c>
      <c r="J701">
        <f t="shared" si="98"/>
        <v>0</v>
      </c>
    </row>
    <row r="702" spans="1:10" x14ac:dyDescent="0.25">
      <c r="A702">
        <v>683</v>
      </c>
      <c r="B702">
        <f t="shared" si="90"/>
        <v>0.67444412548927035</v>
      </c>
      <c r="C702">
        <f t="shared" si="91"/>
        <v>4450.2130025075803</v>
      </c>
      <c r="D702">
        <f t="shared" si="92"/>
        <v>0</v>
      </c>
      <c r="E702">
        <f t="shared" si="96"/>
        <v>2366519.7835098635</v>
      </c>
      <c r="F702">
        <f t="shared" si="93"/>
        <v>3891.5689805381817</v>
      </c>
      <c r="G702">
        <f t="shared" si="97"/>
        <v>4450.2130025075803</v>
      </c>
      <c r="H702">
        <f t="shared" si="94"/>
        <v>450.21300250758077</v>
      </c>
      <c r="I702">
        <f t="shared" si="95"/>
        <v>2365961.1394878943</v>
      </c>
      <c r="J702">
        <f t="shared" si="98"/>
        <v>0</v>
      </c>
    </row>
    <row r="703" spans="1:10" x14ac:dyDescent="0.25">
      <c r="A703">
        <v>684</v>
      </c>
      <c r="B703">
        <f t="shared" si="90"/>
        <v>0.67497859944938998</v>
      </c>
      <c r="C703">
        <f t="shared" si="91"/>
        <v>4450.6099729339685</v>
      </c>
      <c r="D703">
        <f t="shared" si="92"/>
        <v>0</v>
      </c>
      <c r="E703">
        <f t="shared" si="96"/>
        <v>2365961.1394878943</v>
      </c>
      <c r="F703">
        <f t="shared" si="93"/>
        <v>3890.6503312362797</v>
      </c>
      <c r="G703">
        <f t="shared" si="97"/>
        <v>4450.6099729339685</v>
      </c>
      <c r="H703">
        <f t="shared" si="94"/>
        <v>450.60997293396861</v>
      </c>
      <c r="I703">
        <f t="shared" si="95"/>
        <v>2365401.1798461969</v>
      </c>
      <c r="J703">
        <f t="shared" si="98"/>
        <v>0</v>
      </c>
    </row>
    <row r="704" spans="1:10" x14ac:dyDescent="0.25">
      <c r="A704">
        <v>685</v>
      </c>
      <c r="B704">
        <f t="shared" si="90"/>
        <v>0.67551219594902912</v>
      </c>
      <c r="C704">
        <f t="shared" si="91"/>
        <v>4451.0063622967236</v>
      </c>
      <c r="D704">
        <f t="shared" si="92"/>
        <v>0</v>
      </c>
      <c r="E704">
        <f t="shared" si="96"/>
        <v>2365401.1798461969</v>
      </c>
      <c r="F704">
        <f t="shared" si="93"/>
        <v>3889.7295184938012</v>
      </c>
      <c r="G704">
        <f t="shared" si="97"/>
        <v>4451.0063622967236</v>
      </c>
      <c r="H704">
        <f t="shared" si="94"/>
        <v>451.00636229672392</v>
      </c>
      <c r="I704">
        <f t="shared" si="95"/>
        <v>2364839.9030023939</v>
      </c>
      <c r="J704">
        <f t="shared" si="98"/>
        <v>0</v>
      </c>
    </row>
    <row r="705" spans="1:10" x14ac:dyDescent="0.25">
      <c r="A705">
        <v>686</v>
      </c>
      <c r="B705">
        <f t="shared" si="90"/>
        <v>0.67604491642873854</v>
      </c>
      <c r="C705">
        <f t="shared" si="91"/>
        <v>4451.4021713368156</v>
      </c>
      <c r="D705">
        <f t="shared" si="92"/>
        <v>0</v>
      </c>
      <c r="E705">
        <f t="shared" si="96"/>
        <v>2364839.9030023939</v>
      </c>
      <c r="F705">
        <f t="shared" si="93"/>
        <v>3888.8065397086425</v>
      </c>
      <c r="G705">
        <f t="shared" si="97"/>
        <v>4451.4021713368156</v>
      </c>
      <c r="H705">
        <f t="shared" si="94"/>
        <v>451.4021713368154</v>
      </c>
      <c r="I705">
        <f t="shared" si="95"/>
        <v>2364277.3073707656</v>
      </c>
      <c r="J705">
        <f t="shared" si="98"/>
        <v>0</v>
      </c>
    </row>
    <row r="706" spans="1:10" x14ac:dyDescent="0.25">
      <c r="A706">
        <v>687</v>
      </c>
      <c r="B706">
        <f t="shared" si="90"/>
        <v>0.67657676232670438</v>
      </c>
      <c r="C706">
        <f t="shared" si="91"/>
        <v>4451.7974007946086</v>
      </c>
      <c r="D706">
        <f t="shared" si="92"/>
        <v>0</v>
      </c>
      <c r="E706">
        <f t="shared" si="96"/>
        <v>2364277.3073707656</v>
      </c>
      <c r="F706">
        <f t="shared" si="93"/>
        <v>3887.8813922732029</v>
      </c>
      <c r="G706">
        <f t="shared" si="97"/>
        <v>4451.7974007946086</v>
      </c>
      <c r="H706">
        <f t="shared" si="94"/>
        <v>451.79740079460811</v>
      </c>
      <c r="I706">
        <f t="shared" si="95"/>
        <v>2363713.3913622443</v>
      </c>
      <c r="J706">
        <f t="shared" si="98"/>
        <v>0</v>
      </c>
    </row>
    <row r="707" spans="1:10" x14ac:dyDescent="0.25">
      <c r="A707">
        <v>688</v>
      </c>
      <c r="B707">
        <f t="shared" si="90"/>
        <v>0.67710773507875111</v>
      </c>
      <c r="C707">
        <f t="shared" si="91"/>
        <v>4452.1920514098629</v>
      </c>
      <c r="D707">
        <f t="shared" si="92"/>
        <v>0</v>
      </c>
      <c r="E707">
        <f t="shared" si="96"/>
        <v>2363713.3913622443</v>
      </c>
      <c r="F707">
        <f t="shared" si="93"/>
        <v>3886.9540735743772</v>
      </c>
      <c r="G707">
        <f t="shared" si="97"/>
        <v>4452.1920514098629</v>
      </c>
      <c r="H707">
        <f t="shared" si="94"/>
        <v>452.19205140986259</v>
      </c>
      <c r="I707">
        <f t="shared" si="95"/>
        <v>2363148.1533844089</v>
      </c>
      <c r="J707">
        <f t="shared" si="98"/>
        <v>0</v>
      </c>
    </row>
    <row r="708" spans="1:10" x14ac:dyDescent="0.25">
      <c r="A708">
        <v>689</v>
      </c>
      <c r="B708">
        <f t="shared" si="90"/>
        <v>0.67763783611834627</v>
      </c>
      <c r="C708">
        <f t="shared" si="91"/>
        <v>4452.5861239217347</v>
      </c>
      <c r="D708">
        <f t="shared" si="92"/>
        <v>0</v>
      </c>
      <c r="E708">
        <f t="shared" si="96"/>
        <v>2363148.1533844089</v>
      </c>
      <c r="F708">
        <f t="shared" si="93"/>
        <v>3886.0245809935445</v>
      </c>
      <c r="G708">
        <f t="shared" si="97"/>
        <v>4452.5861239217347</v>
      </c>
      <c r="H708">
        <f t="shared" si="94"/>
        <v>452.58612392173484</v>
      </c>
      <c r="I708">
        <f t="shared" si="95"/>
        <v>2362581.5918414807</v>
      </c>
      <c r="J708">
        <f t="shared" si="98"/>
        <v>0</v>
      </c>
    </row>
    <row r="709" spans="1:10" x14ac:dyDescent="0.25">
      <c r="A709">
        <v>690</v>
      </c>
      <c r="B709">
        <f t="shared" si="90"/>
        <v>0.67816706687660389</v>
      </c>
      <c r="C709">
        <f t="shared" si="91"/>
        <v>4452.9796190687757</v>
      </c>
      <c r="D709">
        <f t="shared" si="92"/>
        <v>0</v>
      </c>
      <c r="E709">
        <f t="shared" si="96"/>
        <v>2362581.5918414807</v>
      </c>
      <c r="F709">
        <f t="shared" si="93"/>
        <v>3885.0929119065631</v>
      </c>
      <c r="G709">
        <f t="shared" si="97"/>
        <v>4452.9796190687757</v>
      </c>
      <c r="H709">
        <f t="shared" si="94"/>
        <v>452.97961906877526</v>
      </c>
      <c r="I709">
        <f t="shared" si="95"/>
        <v>2362013.7051343187</v>
      </c>
      <c r="J709">
        <f t="shared" si="98"/>
        <v>0</v>
      </c>
    </row>
    <row r="710" spans="1:10" x14ac:dyDescent="0.25">
      <c r="A710">
        <v>691</v>
      </c>
      <c r="B710">
        <f t="shared" si="90"/>
        <v>0.67869542878228861</v>
      </c>
      <c r="C710">
        <f t="shared" si="91"/>
        <v>4453.372537588928</v>
      </c>
      <c r="D710">
        <f t="shared" si="92"/>
        <v>0</v>
      </c>
      <c r="E710">
        <f t="shared" si="96"/>
        <v>2362013.7051343187</v>
      </c>
      <c r="F710">
        <f t="shared" si="93"/>
        <v>3884.1590636837632</v>
      </c>
      <c r="G710">
        <f t="shared" si="97"/>
        <v>4453.372537588928</v>
      </c>
      <c r="H710">
        <f t="shared" si="94"/>
        <v>453.37253758892791</v>
      </c>
      <c r="I710">
        <f t="shared" si="95"/>
        <v>2361444.4916604138</v>
      </c>
      <c r="J710">
        <f t="shared" si="98"/>
        <v>0</v>
      </c>
    </row>
    <row r="711" spans="1:10" x14ac:dyDescent="0.25">
      <c r="A711">
        <v>692</v>
      </c>
      <c r="B711">
        <f t="shared" si="90"/>
        <v>0.67922292326181954</v>
      </c>
      <c r="C711">
        <f t="shared" si="91"/>
        <v>4453.7648802195308</v>
      </c>
      <c r="D711">
        <f t="shared" si="92"/>
        <v>0</v>
      </c>
      <c r="E711">
        <f t="shared" si="96"/>
        <v>2361444.4916604138</v>
      </c>
      <c r="F711">
        <f t="shared" si="93"/>
        <v>3883.2230336899352</v>
      </c>
      <c r="G711">
        <f t="shared" si="97"/>
        <v>4453.7648802195308</v>
      </c>
      <c r="H711">
        <f t="shared" si="94"/>
        <v>453.76488021953054</v>
      </c>
      <c r="I711">
        <f t="shared" si="95"/>
        <v>2360873.9498138842</v>
      </c>
      <c r="J711">
        <f t="shared" si="98"/>
        <v>0</v>
      </c>
    </row>
    <row r="712" spans="1:10" x14ac:dyDescent="0.25">
      <c r="A712">
        <v>693</v>
      </c>
      <c r="B712">
        <f t="shared" si="90"/>
        <v>0.67974955173927365</v>
      </c>
      <c r="C712">
        <f t="shared" si="91"/>
        <v>4454.156647697313</v>
      </c>
      <c r="D712">
        <f t="shared" si="92"/>
        <v>0</v>
      </c>
      <c r="E712">
        <f t="shared" si="96"/>
        <v>2360873.9498138842</v>
      </c>
      <c r="F712">
        <f t="shared" si="93"/>
        <v>3882.2848192843239</v>
      </c>
      <c r="G712">
        <f t="shared" si="97"/>
        <v>4454.156647697313</v>
      </c>
      <c r="H712">
        <f t="shared" si="94"/>
        <v>454.15664769731319</v>
      </c>
      <c r="I712">
        <f t="shared" si="95"/>
        <v>2360302.0779854716</v>
      </c>
      <c r="J712">
        <f t="shared" si="98"/>
        <v>0</v>
      </c>
    </row>
    <row r="713" spans="1:10" x14ac:dyDescent="0.25">
      <c r="A713">
        <v>694</v>
      </c>
      <c r="B713">
        <f t="shared" si="90"/>
        <v>0.68027531563639032</v>
      </c>
      <c r="C713">
        <f t="shared" si="91"/>
        <v>4454.5478407583978</v>
      </c>
      <c r="D713">
        <f t="shared" si="92"/>
        <v>0</v>
      </c>
      <c r="E713">
        <f t="shared" si="96"/>
        <v>2360302.0779854716</v>
      </c>
      <c r="F713">
        <f t="shared" si="93"/>
        <v>3881.3444178206209</v>
      </c>
      <c r="G713">
        <f t="shared" si="97"/>
        <v>4454.5478407583978</v>
      </c>
      <c r="H713">
        <f t="shared" si="94"/>
        <v>454.54784075839797</v>
      </c>
      <c r="I713">
        <f t="shared" si="95"/>
        <v>2359728.874562534</v>
      </c>
      <c r="J713">
        <f t="shared" si="98"/>
        <v>0</v>
      </c>
    </row>
    <row r="714" spans="1:10" x14ac:dyDescent="0.25">
      <c r="A714">
        <v>695</v>
      </c>
      <c r="B714">
        <f t="shared" si="90"/>
        <v>0.6808002163725746</v>
      </c>
      <c r="C714">
        <f t="shared" si="91"/>
        <v>4454.938460138299</v>
      </c>
      <c r="D714">
        <f t="shared" si="92"/>
        <v>0</v>
      </c>
      <c r="E714">
        <f t="shared" si="96"/>
        <v>2359728.874562534</v>
      </c>
      <c r="F714">
        <f t="shared" si="93"/>
        <v>3880.4018266469552</v>
      </c>
      <c r="G714">
        <f t="shared" si="97"/>
        <v>4454.938460138299</v>
      </c>
      <c r="H714">
        <f t="shared" si="94"/>
        <v>454.93846013829869</v>
      </c>
      <c r="I714">
        <f t="shared" si="95"/>
        <v>2359154.337929043</v>
      </c>
      <c r="J714">
        <f t="shared" si="98"/>
        <v>0</v>
      </c>
    </row>
    <row r="715" spans="1:10" x14ac:dyDescent="0.25">
      <c r="A715">
        <v>696</v>
      </c>
      <c r="B715">
        <f t="shared" si="90"/>
        <v>0.68132425536490127</v>
      </c>
      <c r="C715">
        <f t="shared" si="91"/>
        <v>4455.3285065719192</v>
      </c>
      <c r="D715">
        <f t="shared" si="92"/>
        <v>0</v>
      </c>
      <c r="E715">
        <f t="shared" si="96"/>
        <v>2359154.337929043</v>
      </c>
      <c r="F715">
        <f t="shared" si="93"/>
        <v>3879.4570431058851</v>
      </c>
      <c r="G715">
        <f t="shared" si="97"/>
        <v>4455.3285065719192</v>
      </c>
      <c r="H715">
        <f t="shared" si="94"/>
        <v>455.32850657191955</v>
      </c>
      <c r="I715">
        <f t="shared" si="95"/>
        <v>2358578.466465577</v>
      </c>
      <c r="J715">
        <f t="shared" si="98"/>
        <v>0</v>
      </c>
    </row>
    <row r="716" spans="1:10" x14ac:dyDescent="0.25">
      <c r="A716">
        <v>697</v>
      </c>
      <c r="B716">
        <f t="shared" si="90"/>
        <v>0.68184743402811898</v>
      </c>
      <c r="C716">
        <f t="shared" si="91"/>
        <v>4455.7179807935554</v>
      </c>
      <c r="D716">
        <f t="shared" si="92"/>
        <v>0</v>
      </c>
      <c r="E716">
        <f t="shared" si="96"/>
        <v>2358578.466465577</v>
      </c>
      <c r="F716">
        <f t="shared" si="93"/>
        <v>3878.5100645343909</v>
      </c>
      <c r="G716">
        <f t="shared" si="97"/>
        <v>4455.7179807935554</v>
      </c>
      <c r="H716">
        <f t="shared" si="94"/>
        <v>455.71798079355563</v>
      </c>
      <c r="I716">
        <f t="shared" si="95"/>
        <v>2358001.2585493177</v>
      </c>
      <c r="J716">
        <f t="shared" si="98"/>
        <v>0</v>
      </c>
    </row>
    <row r="717" spans="1:10" x14ac:dyDescent="0.25">
      <c r="A717">
        <v>698</v>
      </c>
      <c r="B717">
        <f t="shared" si="90"/>
        <v>0.68236975377465336</v>
      </c>
      <c r="C717">
        <f t="shared" si="91"/>
        <v>4456.1068835368915</v>
      </c>
      <c r="D717">
        <f t="shared" si="92"/>
        <v>0</v>
      </c>
      <c r="E717">
        <f t="shared" si="96"/>
        <v>2358001.2585493177</v>
      </c>
      <c r="F717">
        <f t="shared" si="93"/>
        <v>3877.5608882638658</v>
      </c>
      <c r="G717">
        <f t="shared" si="97"/>
        <v>4456.1068835368915</v>
      </c>
      <c r="H717">
        <f t="shared" si="94"/>
        <v>456.10688353689096</v>
      </c>
      <c r="I717">
        <f t="shared" si="95"/>
        <v>2357422.7125540446</v>
      </c>
      <c r="J717">
        <f t="shared" si="98"/>
        <v>0</v>
      </c>
    </row>
    <row r="718" spans="1:10" x14ac:dyDescent="0.25">
      <c r="A718">
        <v>699</v>
      </c>
      <c r="B718">
        <f t="shared" si="90"/>
        <v>0.68289121601461122</v>
      </c>
      <c r="C718">
        <f t="shared" si="91"/>
        <v>4456.4952155349984</v>
      </c>
      <c r="D718">
        <f t="shared" si="92"/>
        <v>0</v>
      </c>
      <c r="E718">
        <f t="shared" si="96"/>
        <v>2357422.7125540446</v>
      </c>
      <c r="F718">
        <f t="shared" si="93"/>
        <v>3876.6095116201091</v>
      </c>
      <c r="G718">
        <f t="shared" si="97"/>
        <v>4456.4952155349984</v>
      </c>
      <c r="H718">
        <f t="shared" si="94"/>
        <v>456.49521553499875</v>
      </c>
      <c r="I718">
        <f t="shared" si="95"/>
        <v>2356842.8268501293</v>
      </c>
      <c r="J718">
        <f t="shared" si="98"/>
        <v>0</v>
      </c>
    </row>
    <row r="719" spans="1:10" x14ac:dyDescent="0.25">
      <c r="A719">
        <v>700</v>
      </c>
      <c r="B719">
        <f t="shared" si="90"/>
        <v>0.68341182215578455</v>
      </c>
      <c r="C719">
        <f t="shared" si="91"/>
        <v>4456.8829775203412</v>
      </c>
      <c r="D719">
        <f t="shared" si="92"/>
        <v>0</v>
      </c>
      <c r="E719">
        <f t="shared" si="96"/>
        <v>2356842.8268501293</v>
      </c>
      <c r="F719">
        <f t="shared" si="93"/>
        <v>3875.6559319233156</v>
      </c>
      <c r="G719">
        <f t="shared" si="97"/>
        <v>4456.8829775203412</v>
      </c>
      <c r="H719">
        <f t="shared" si="94"/>
        <v>456.88297752034123</v>
      </c>
      <c r="I719">
        <f t="shared" si="95"/>
        <v>2356261.5998045327</v>
      </c>
      <c r="J719">
        <f t="shared" si="98"/>
        <v>0</v>
      </c>
    </row>
    <row r="720" spans="1:10" x14ac:dyDescent="0.25">
      <c r="A720">
        <v>701</v>
      </c>
      <c r="B720">
        <f t="shared" si="90"/>
        <v>0.68393157360365431</v>
      </c>
      <c r="C720">
        <f t="shared" si="91"/>
        <v>4457.2701702247678</v>
      </c>
      <c r="D720">
        <f t="shared" si="92"/>
        <v>0</v>
      </c>
      <c r="E720">
        <f t="shared" si="96"/>
        <v>2356261.5998045327</v>
      </c>
      <c r="F720">
        <f t="shared" si="93"/>
        <v>3874.7001464880727</v>
      </c>
      <c r="G720">
        <f t="shared" si="97"/>
        <v>4457.2701702247678</v>
      </c>
      <c r="H720">
        <f t="shared" si="94"/>
        <v>457.27017022476798</v>
      </c>
      <c r="I720">
        <f t="shared" si="95"/>
        <v>2355679.0297807958</v>
      </c>
      <c r="J720">
        <f t="shared" si="98"/>
        <v>0</v>
      </c>
    </row>
    <row r="721" spans="1:10" x14ac:dyDescent="0.25">
      <c r="A721">
        <v>702</v>
      </c>
      <c r="B721">
        <f t="shared" si="90"/>
        <v>0.68445047176139362</v>
      </c>
      <c r="C721">
        <f t="shared" si="91"/>
        <v>4457.6567943795162</v>
      </c>
      <c r="D721">
        <f t="shared" si="92"/>
        <v>0</v>
      </c>
      <c r="E721">
        <f t="shared" si="96"/>
        <v>2355679.0297807958</v>
      </c>
      <c r="F721">
        <f t="shared" si="93"/>
        <v>3873.742152623342</v>
      </c>
      <c r="G721">
        <f t="shared" si="97"/>
        <v>4457.6567943795162</v>
      </c>
      <c r="H721">
        <f t="shared" si="94"/>
        <v>457.65679437951616</v>
      </c>
      <c r="I721">
        <f t="shared" si="95"/>
        <v>2355095.1151390397</v>
      </c>
      <c r="J721">
        <f t="shared" si="98"/>
        <v>0</v>
      </c>
    </row>
    <row r="722" spans="1:10" x14ac:dyDescent="0.25">
      <c r="A722">
        <v>703</v>
      </c>
      <c r="B722">
        <f t="shared" si="90"/>
        <v>0.68496851802987213</v>
      </c>
      <c r="C722">
        <f t="shared" si="91"/>
        <v>4458.0428507152092</v>
      </c>
      <c r="D722">
        <f t="shared" si="92"/>
        <v>0</v>
      </c>
      <c r="E722">
        <f t="shared" si="96"/>
        <v>2355095.1151390397</v>
      </c>
      <c r="F722">
        <f t="shared" si="93"/>
        <v>3872.781947632463</v>
      </c>
      <c r="G722">
        <f t="shared" si="97"/>
        <v>4458.0428507152092</v>
      </c>
      <c r="H722">
        <f t="shared" si="94"/>
        <v>458.04285071520951</v>
      </c>
      <c r="I722">
        <f t="shared" si="95"/>
        <v>2354509.8542359569</v>
      </c>
      <c r="J722">
        <f t="shared" si="98"/>
        <v>0</v>
      </c>
    </row>
    <row r="723" spans="1:10" x14ac:dyDescent="0.25">
      <c r="A723">
        <v>704</v>
      </c>
      <c r="B723">
        <f t="shared" si="90"/>
        <v>0.68548571380765977</v>
      </c>
      <c r="C723">
        <f t="shared" si="91"/>
        <v>4458.428339961858</v>
      </c>
      <c r="D723">
        <f t="shared" si="92"/>
        <v>0</v>
      </c>
      <c r="E723">
        <f t="shared" si="96"/>
        <v>2354509.8542359569</v>
      </c>
      <c r="F723">
        <f t="shared" si="93"/>
        <v>3871.8195288131365</v>
      </c>
      <c r="G723">
        <f t="shared" si="97"/>
        <v>4458.428339961858</v>
      </c>
      <c r="H723">
        <f t="shared" si="94"/>
        <v>458.42833996185806</v>
      </c>
      <c r="I723">
        <f t="shared" si="95"/>
        <v>2353923.245424808</v>
      </c>
      <c r="J723">
        <f t="shared" si="98"/>
        <v>0</v>
      </c>
    </row>
    <row r="724" spans="1:10" x14ac:dyDescent="0.25">
      <c r="A724">
        <v>705</v>
      </c>
      <c r="B724">
        <f t="shared" ref="B724:B787" si="99">MAX(0,MIN(1,1-(1+$B$3)^-A724))</f>
        <v>0.68600206049103019</v>
      </c>
      <c r="C724">
        <f t="shared" ref="C724:C787" si="100">IF(1-$B$6*B724&gt;0,$B$5/(1-$B$6*B724),$B$5)</f>
        <v>4458.8132628488574</v>
      </c>
      <c r="D724">
        <f t="shared" ref="D724:D787" si="101">IF(A724&lt;=$B$4,C724/(1+$B$3)^A724,0)</f>
        <v>0</v>
      </c>
      <c r="E724">
        <f t="shared" si="96"/>
        <v>2353923.245424808</v>
      </c>
      <c r="F724">
        <f t="shared" ref="F724:F787" si="102">E724*$B$3</f>
        <v>3870.8548934574192</v>
      </c>
      <c r="G724">
        <f t="shared" si="97"/>
        <v>4458.8132628488574</v>
      </c>
      <c r="H724">
        <f t="shared" ref="H724:H787" si="103">G724*$B$6*B724</f>
        <v>458.81326284885745</v>
      </c>
      <c r="I724">
        <f t="shared" ref="I724:I787" si="104">MAX(0,E724+F724-G724)</f>
        <v>2353335.287055417</v>
      </c>
      <c r="J724">
        <f t="shared" si="98"/>
        <v>0</v>
      </c>
    </row>
    <row r="725" spans="1:10" x14ac:dyDescent="0.25">
      <c r="A725">
        <v>706</v>
      </c>
      <c r="B725">
        <f t="shared" si="99"/>
        <v>0.6865175594739652</v>
      </c>
      <c r="C725">
        <f t="shared" si="100"/>
        <v>4459.1976201049893</v>
      </c>
      <c r="D725">
        <f t="shared" si="101"/>
        <v>0</v>
      </c>
      <c r="E725">
        <f t="shared" ref="E725:E788" si="105">I724</f>
        <v>2353335.287055417</v>
      </c>
      <c r="F725">
        <f t="shared" si="102"/>
        <v>3869.8880388517182</v>
      </c>
      <c r="G725">
        <f t="shared" ref="G725:G788" si="106">IF(OR(J724=1,E725+F725&lt;=0),0,MIN(C725,E725+F725))</f>
        <v>4459.1976201049893</v>
      </c>
      <c r="H725">
        <f t="shared" si="103"/>
        <v>459.19762010498863</v>
      </c>
      <c r="I725">
        <f t="shared" si="104"/>
        <v>2352745.9774741638</v>
      </c>
      <c r="J725">
        <f t="shared" ref="J725:J788" si="107">IF(OR(J724=1,E725+F725&lt;=0,C725&gt;=E725+F725),1,0)</f>
        <v>0</v>
      </c>
    </row>
    <row r="726" spans="1:10" x14ac:dyDescent="0.25">
      <c r="A726">
        <v>707</v>
      </c>
      <c r="B726">
        <f t="shared" si="99"/>
        <v>0.68703221214815724</v>
      </c>
      <c r="C726">
        <f t="shared" si="100"/>
        <v>4459.5814124584158</v>
      </c>
      <c r="D726">
        <f t="shared" si="101"/>
        <v>0</v>
      </c>
      <c r="E726">
        <f t="shared" si="105"/>
        <v>2352745.9774741638</v>
      </c>
      <c r="F726">
        <f t="shared" si="102"/>
        <v>3868.9189622767749</v>
      </c>
      <c r="G726">
        <f t="shared" si="106"/>
        <v>4459.5814124584158</v>
      </c>
      <c r="H726">
        <f t="shared" si="103"/>
        <v>459.58141245841637</v>
      </c>
      <c r="I726">
        <f t="shared" si="104"/>
        <v>2352155.3150239824</v>
      </c>
      <c r="J726">
        <f t="shared" si="107"/>
        <v>0</v>
      </c>
    </row>
    <row r="727" spans="1:10" x14ac:dyDescent="0.25">
      <c r="A727">
        <v>708</v>
      </c>
      <c r="B727">
        <f t="shared" si="99"/>
        <v>0.68754601990301478</v>
      </c>
      <c r="C727">
        <f t="shared" si="100"/>
        <v>4459.964640636691</v>
      </c>
      <c r="D727">
        <f t="shared" si="101"/>
        <v>0</v>
      </c>
      <c r="E727">
        <f t="shared" si="105"/>
        <v>2352155.3150239824</v>
      </c>
      <c r="F727">
        <f t="shared" si="102"/>
        <v>3867.9476610076658</v>
      </c>
      <c r="G727">
        <f t="shared" si="106"/>
        <v>4459.964640636691</v>
      </c>
      <c r="H727">
        <f t="shared" si="103"/>
        <v>459.96464063669049</v>
      </c>
      <c r="I727">
        <f t="shared" si="104"/>
        <v>2351563.2980443537</v>
      </c>
      <c r="J727">
        <f t="shared" si="107"/>
        <v>0</v>
      </c>
    </row>
    <row r="728" spans="1:10" x14ac:dyDescent="0.25">
      <c r="A728">
        <v>709</v>
      </c>
      <c r="B728">
        <f t="shared" si="99"/>
        <v>0.6880589841256648</v>
      </c>
      <c r="C728">
        <f t="shared" si="100"/>
        <v>4460.3473053667431</v>
      </c>
      <c r="D728">
        <f t="shared" si="101"/>
        <v>0</v>
      </c>
      <c r="E728">
        <f t="shared" si="105"/>
        <v>2351563.2980443537</v>
      </c>
      <c r="F728">
        <f t="shared" si="102"/>
        <v>3866.9741323137887</v>
      </c>
      <c r="G728">
        <f t="shared" si="106"/>
        <v>4460.3473053667431</v>
      </c>
      <c r="H728">
        <f t="shared" si="103"/>
        <v>460.34730536674311</v>
      </c>
      <c r="I728">
        <f t="shared" si="104"/>
        <v>2350969.9248713008</v>
      </c>
      <c r="J728">
        <f t="shared" si="107"/>
        <v>0</v>
      </c>
    </row>
    <row r="729" spans="1:10" x14ac:dyDescent="0.25">
      <c r="A729">
        <v>710</v>
      </c>
      <c r="B729">
        <f t="shared" si="99"/>
        <v>0.68857110620095729</v>
      </c>
      <c r="C729">
        <f t="shared" si="100"/>
        <v>4460.7294073748899</v>
      </c>
      <c r="D729">
        <f t="shared" si="101"/>
        <v>0</v>
      </c>
      <c r="E729">
        <f t="shared" si="105"/>
        <v>2350969.9248713008</v>
      </c>
      <c r="F729">
        <f t="shared" si="102"/>
        <v>3865.998373458855</v>
      </c>
      <c r="G729">
        <f t="shared" si="106"/>
        <v>4460.7294073748899</v>
      </c>
      <c r="H729">
        <f t="shared" si="103"/>
        <v>460.72940737489029</v>
      </c>
      <c r="I729">
        <f t="shared" si="104"/>
        <v>2350375.1938373847</v>
      </c>
      <c r="J729">
        <f t="shared" si="107"/>
        <v>0</v>
      </c>
    </row>
    <row r="730" spans="1:10" x14ac:dyDescent="0.25">
      <c r="A730">
        <v>711</v>
      </c>
      <c r="B730">
        <f t="shared" si="99"/>
        <v>0.68908238751146833</v>
      </c>
      <c r="C730">
        <f t="shared" si="100"/>
        <v>4461.11094738683</v>
      </c>
      <c r="D730">
        <f t="shared" si="101"/>
        <v>0</v>
      </c>
      <c r="E730">
        <f t="shared" si="105"/>
        <v>2350375.1938373847</v>
      </c>
      <c r="F730">
        <f t="shared" si="102"/>
        <v>3865.0203817008824</v>
      </c>
      <c r="G730">
        <f t="shared" si="106"/>
        <v>4461.11094738683</v>
      </c>
      <c r="H730">
        <f t="shared" si="103"/>
        <v>461.11094738682976</v>
      </c>
      <c r="I730">
        <f t="shared" si="104"/>
        <v>2349779.1032716986</v>
      </c>
      <c r="J730">
        <f t="shared" si="107"/>
        <v>0</v>
      </c>
    </row>
    <row r="731" spans="1:10" x14ac:dyDescent="0.25">
      <c r="A731">
        <v>712</v>
      </c>
      <c r="B731">
        <f t="shared" si="99"/>
        <v>0.68959282943750466</v>
      </c>
      <c r="C731">
        <f t="shared" si="100"/>
        <v>4461.4919261276418</v>
      </c>
      <c r="D731">
        <f t="shared" si="101"/>
        <v>0</v>
      </c>
      <c r="E731">
        <f t="shared" si="105"/>
        <v>2349779.1032716986</v>
      </c>
      <c r="F731">
        <f t="shared" si="102"/>
        <v>3864.0401542921873</v>
      </c>
      <c r="G731">
        <f t="shared" si="106"/>
        <v>4461.4919261276418</v>
      </c>
      <c r="H731">
        <f t="shared" si="103"/>
        <v>461.49192612764148</v>
      </c>
      <c r="I731">
        <f t="shared" si="104"/>
        <v>2349181.6514998632</v>
      </c>
      <c r="J731">
        <f t="shared" si="107"/>
        <v>0</v>
      </c>
    </row>
    <row r="732" spans="1:10" x14ac:dyDescent="0.25">
      <c r="A732">
        <v>713</v>
      </c>
      <c r="B732">
        <f t="shared" si="99"/>
        <v>0.69010243335710642</v>
      </c>
      <c r="C732">
        <f t="shared" si="100"/>
        <v>4461.8723443217859</v>
      </c>
      <c r="D732">
        <f t="shared" si="101"/>
        <v>0</v>
      </c>
      <c r="E732">
        <f t="shared" si="105"/>
        <v>2349181.6514998632</v>
      </c>
      <c r="F732">
        <f t="shared" si="102"/>
        <v>3863.057688479375</v>
      </c>
      <c r="G732">
        <f t="shared" si="106"/>
        <v>4461.8723443217859</v>
      </c>
      <c r="H732">
        <f t="shared" si="103"/>
        <v>461.87234432178622</v>
      </c>
      <c r="I732">
        <f t="shared" si="104"/>
        <v>2348582.836844021</v>
      </c>
      <c r="J732">
        <f t="shared" si="107"/>
        <v>0</v>
      </c>
    </row>
    <row r="733" spans="1:10" x14ac:dyDescent="0.25">
      <c r="A733">
        <v>714</v>
      </c>
      <c r="B733">
        <f t="shared" si="99"/>
        <v>0.69061120064605164</v>
      </c>
      <c r="C733">
        <f t="shared" si="100"/>
        <v>4462.2522026931065</v>
      </c>
      <c r="D733">
        <f t="shared" si="101"/>
        <v>0</v>
      </c>
      <c r="E733">
        <f t="shared" si="105"/>
        <v>2348582.836844021</v>
      </c>
      <c r="F733">
        <f t="shared" si="102"/>
        <v>3862.0729815033314</v>
      </c>
      <c r="G733">
        <f t="shared" si="106"/>
        <v>4462.2522026931065</v>
      </c>
      <c r="H733">
        <f t="shared" si="103"/>
        <v>462.25220269310626</v>
      </c>
      <c r="I733">
        <f t="shared" si="104"/>
        <v>2347982.6576228314</v>
      </c>
      <c r="J733">
        <f t="shared" si="107"/>
        <v>0</v>
      </c>
    </row>
    <row r="734" spans="1:10" x14ac:dyDescent="0.25">
      <c r="A734">
        <v>715</v>
      </c>
      <c r="B734">
        <f t="shared" si="99"/>
        <v>0.69111913267785996</v>
      </c>
      <c r="C734">
        <f t="shared" si="100"/>
        <v>4462.6315019648237</v>
      </c>
      <c r="D734">
        <f t="shared" si="101"/>
        <v>0</v>
      </c>
      <c r="E734">
        <f t="shared" si="105"/>
        <v>2347982.6576228314</v>
      </c>
      <c r="F734">
        <f t="shared" si="102"/>
        <v>3861.0860305992151</v>
      </c>
      <c r="G734">
        <f t="shared" si="106"/>
        <v>4462.6315019648237</v>
      </c>
      <c r="H734">
        <f t="shared" si="103"/>
        <v>462.63150196482366</v>
      </c>
      <c r="I734">
        <f t="shared" si="104"/>
        <v>2347381.1121514658</v>
      </c>
      <c r="J734">
        <f t="shared" si="107"/>
        <v>0</v>
      </c>
    </row>
    <row r="735" spans="1:10" x14ac:dyDescent="0.25">
      <c r="A735">
        <v>716</v>
      </c>
      <c r="B735">
        <f t="shared" si="99"/>
        <v>0.69162623082379548</v>
      </c>
      <c r="C735">
        <f t="shared" si="100"/>
        <v>4463.0102428595401</v>
      </c>
      <c r="D735">
        <f t="shared" si="101"/>
        <v>0</v>
      </c>
      <c r="E735">
        <f t="shared" si="105"/>
        <v>2347381.1121514658</v>
      </c>
      <c r="F735">
        <f t="shared" si="102"/>
        <v>3860.0968329964476</v>
      </c>
      <c r="G735">
        <f t="shared" si="106"/>
        <v>4463.0102428595401</v>
      </c>
      <c r="H735">
        <f t="shared" si="103"/>
        <v>463.01024285954037</v>
      </c>
      <c r="I735">
        <f t="shared" si="104"/>
        <v>2346778.1987416027</v>
      </c>
      <c r="J735">
        <f t="shared" si="107"/>
        <v>0</v>
      </c>
    </row>
    <row r="736" spans="1:10" x14ac:dyDescent="0.25">
      <c r="A736">
        <v>717</v>
      </c>
      <c r="B736">
        <f t="shared" si="99"/>
        <v>0.69213249645287167</v>
      </c>
      <c r="C736">
        <f t="shared" si="100"/>
        <v>4463.3884260992381</v>
      </c>
      <c r="D736">
        <f t="shared" si="101"/>
        <v>0</v>
      </c>
      <c r="E736">
        <f t="shared" si="105"/>
        <v>2346778.1987416027</v>
      </c>
      <c r="F736">
        <f t="shared" si="102"/>
        <v>3859.1053859187077</v>
      </c>
      <c r="G736">
        <f t="shared" si="106"/>
        <v>4463.3884260992381</v>
      </c>
      <c r="H736">
        <f t="shared" si="103"/>
        <v>463.3884260992379</v>
      </c>
      <c r="I736">
        <f t="shared" si="104"/>
        <v>2346173.9157014219</v>
      </c>
      <c r="J736">
        <f t="shared" si="107"/>
        <v>0</v>
      </c>
    </row>
    <row r="737" spans="1:10" x14ac:dyDescent="0.25">
      <c r="A737">
        <v>718</v>
      </c>
      <c r="B737">
        <f t="shared" si="99"/>
        <v>0.692637930931854</v>
      </c>
      <c r="C737">
        <f t="shared" si="100"/>
        <v>4463.7660524052762</v>
      </c>
      <c r="D737">
        <f t="shared" si="101"/>
        <v>0</v>
      </c>
      <c r="E737">
        <f t="shared" si="105"/>
        <v>2346173.9157014219</v>
      </c>
      <c r="F737">
        <f t="shared" si="102"/>
        <v>3858.1116865839213</v>
      </c>
      <c r="G737">
        <f t="shared" si="106"/>
        <v>4463.7660524052762</v>
      </c>
      <c r="H737">
        <f t="shared" si="103"/>
        <v>463.76605240527607</v>
      </c>
      <c r="I737">
        <f t="shared" si="104"/>
        <v>2345568.2613356006</v>
      </c>
      <c r="J737">
        <f t="shared" si="107"/>
        <v>0</v>
      </c>
    </row>
    <row r="738" spans="1:10" x14ac:dyDescent="0.25">
      <c r="A738">
        <v>719</v>
      </c>
      <c r="B738">
        <f t="shared" si="99"/>
        <v>0.69314253562526407</v>
      </c>
      <c r="C738">
        <f t="shared" si="100"/>
        <v>4464.1431224983926</v>
      </c>
      <c r="D738">
        <f t="shared" si="101"/>
        <v>0</v>
      </c>
      <c r="E738">
        <f t="shared" si="105"/>
        <v>2345568.2613356006</v>
      </c>
      <c r="F738">
        <f t="shared" si="102"/>
        <v>3857.1157322042536</v>
      </c>
      <c r="G738">
        <f t="shared" si="106"/>
        <v>4464.1431224983926</v>
      </c>
      <c r="H738">
        <f t="shared" si="103"/>
        <v>464.14312249839293</v>
      </c>
      <c r="I738">
        <f t="shared" si="104"/>
        <v>2344961.2339453064</v>
      </c>
      <c r="J738">
        <f t="shared" si="107"/>
        <v>0</v>
      </c>
    </row>
    <row r="739" spans="1:10" x14ac:dyDescent="0.25">
      <c r="A739">
        <v>720</v>
      </c>
      <c r="B739">
        <f t="shared" si="99"/>
        <v>0.69364631189538406</v>
      </c>
      <c r="C739">
        <f t="shared" si="100"/>
        <v>4464.5196370987051</v>
      </c>
      <c r="D739">
        <f t="shared" si="101"/>
        <v>0</v>
      </c>
      <c r="E739">
        <f t="shared" si="105"/>
        <v>2344961.2339453064</v>
      </c>
      <c r="F739">
        <f t="shared" si="102"/>
        <v>3856.1175199860982</v>
      </c>
      <c r="G739">
        <f t="shared" si="106"/>
        <v>4464.5196370987051</v>
      </c>
      <c r="H739">
        <f t="shared" si="103"/>
        <v>464.51963709870529</v>
      </c>
      <c r="I739">
        <f t="shared" si="104"/>
        <v>2344352.8318281937</v>
      </c>
      <c r="J739">
        <f t="shared" si="107"/>
        <v>0</v>
      </c>
    </row>
    <row r="740" spans="1:10" x14ac:dyDescent="0.25">
      <c r="A740">
        <v>721</v>
      </c>
      <c r="B740">
        <f t="shared" si="99"/>
        <v>0.69414926110225861</v>
      </c>
      <c r="C740">
        <f t="shared" si="100"/>
        <v>4464.8955969257058</v>
      </c>
      <c r="D740">
        <f t="shared" si="101"/>
        <v>0</v>
      </c>
      <c r="E740">
        <f t="shared" si="105"/>
        <v>2344352.8318281937</v>
      </c>
      <c r="F740">
        <f t="shared" si="102"/>
        <v>3855.1170471300725</v>
      </c>
      <c r="G740">
        <f t="shared" si="106"/>
        <v>4464.8955969257058</v>
      </c>
      <c r="H740">
        <f t="shared" si="103"/>
        <v>464.89559692570595</v>
      </c>
      <c r="I740">
        <f t="shared" si="104"/>
        <v>2343743.0532783982</v>
      </c>
      <c r="J740">
        <f t="shared" si="107"/>
        <v>0</v>
      </c>
    </row>
    <row r="741" spans="1:10" x14ac:dyDescent="0.25">
      <c r="A741">
        <v>722</v>
      </c>
      <c r="B741">
        <f t="shared" si="99"/>
        <v>0.69465138460370002</v>
      </c>
      <c r="C741">
        <f t="shared" si="100"/>
        <v>4465.2710026982659</v>
      </c>
      <c r="D741">
        <f t="shared" si="101"/>
        <v>0</v>
      </c>
      <c r="E741">
        <f t="shared" si="105"/>
        <v>2343743.0532783982</v>
      </c>
      <c r="F741">
        <f t="shared" si="102"/>
        <v>3854.1143108310071</v>
      </c>
      <c r="G741">
        <f t="shared" si="106"/>
        <v>4465.2710026982659</v>
      </c>
      <c r="H741">
        <f t="shared" si="103"/>
        <v>465.27100269826531</v>
      </c>
      <c r="I741">
        <f t="shared" si="104"/>
        <v>2343131.8965865308</v>
      </c>
      <c r="J741">
        <f t="shared" si="107"/>
        <v>0</v>
      </c>
    </row>
    <row r="742" spans="1:10" x14ac:dyDescent="0.25">
      <c r="A742">
        <v>723</v>
      </c>
      <c r="B742">
        <f t="shared" si="99"/>
        <v>0.69515268375529171</v>
      </c>
      <c r="C742">
        <f t="shared" si="100"/>
        <v>4465.6458551346304</v>
      </c>
      <c r="D742">
        <f t="shared" si="101"/>
        <v>0</v>
      </c>
      <c r="E742">
        <f t="shared" si="105"/>
        <v>2343131.8965865308</v>
      </c>
      <c r="F742">
        <f t="shared" si="102"/>
        <v>3853.1093082779362</v>
      </c>
      <c r="G742">
        <f t="shared" si="106"/>
        <v>4465.6458551346304</v>
      </c>
      <c r="H742">
        <f t="shared" si="103"/>
        <v>465.64585513462993</v>
      </c>
      <c r="I742">
        <f t="shared" si="104"/>
        <v>2342519.3600396737</v>
      </c>
      <c r="J742">
        <f t="shared" si="107"/>
        <v>0</v>
      </c>
    </row>
    <row r="743" spans="1:10" x14ac:dyDescent="0.25">
      <c r="A743">
        <v>724</v>
      </c>
      <c r="B743">
        <f t="shared" si="99"/>
        <v>0.69565315991039101</v>
      </c>
      <c r="C743">
        <f t="shared" si="100"/>
        <v>4466.0201549524227</v>
      </c>
      <c r="D743">
        <f t="shared" si="101"/>
        <v>0</v>
      </c>
      <c r="E743">
        <f t="shared" si="105"/>
        <v>2342519.3600396737</v>
      </c>
      <c r="F743">
        <f t="shared" si="102"/>
        <v>3852.1020366540924</v>
      </c>
      <c r="G743">
        <f t="shared" si="106"/>
        <v>4466.0201549524227</v>
      </c>
      <c r="H743">
        <f t="shared" si="103"/>
        <v>466.02015495242199</v>
      </c>
      <c r="I743">
        <f t="shared" si="104"/>
        <v>2341905.4419213752</v>
      </c>
      <c r="J743">
        <f t="shared" si="107"/>
        <v>0</v>
      </c>
    </row>
    <row r="744" spans="1:10" x14ac:dyDescent="0.25">
      <c r="A744">
        <v>725</v>
      </c>
      <c r="B744">
        <f t="shared" si="99"/>
        <v>0.69615281442013388</v>
      </c>
      <c r="C744">
        <f t="shared" si="100"/>
        <v>4466.3939028686391</v>
      </c>
      <c r="D744">
        <f t="shared" si="101"/>
        <v>0</v>
      </c>
      <c r="E744">
        <f t="shared" si="105"/>
        <v>2341905.4419213752</v>
      </c>
      <c r="F744">
        <f t="shared" si="102"/>
        <v>3851.0924931368954</v>
      </c>
      <c r="G744">
        <f t="shared" si="106"/>
        <v>4466.3939028686391</v>
      </c>
      <c r="H744">
        <f t="shared" si="103"/>
        <v>466.39390286863937</v>
      </c>
      <c r="I744">
        <f t="shared" si="104"/>
        <v>2341290.1405116436</v>
      </c>
      <c r="J744">
        <f t="shared" si="107"/>
        <v>0</v>
      </c>
    </row>
    <row r="745" spans="1:10" x14ac:dyDescent="0.25">
      <c r="A745">
        <v>726</v>
      </c>
      <c r="B745">
        <f t="shared" si="99"/>
        <v>0.69665164863343798</v>
      </c>
      <c r="C745">
        <f t="shared" si="100"/>
        <v>4466.767099599655</v>
      </c>
      <c r="D745">
        <f t="shared" si="101"/>
        <v>0</v>
      </c>
      <c r="E745">
        <f t="shared" si="105"/>
        <v>2341290.1405116436</v>
      </c>
      <c r="F745">
        <f t="shared" si="102"/>
        <v>3850.0806748979444</v>
      </c>
      <c r="G745">
        <f t="shared" si="106"/>
        <v>4466.767099599655</v>
      </c>
      <c r="H745">
        <f t="shared" si="103"/>
        <v>466.76709959965496</v>
      </c>
      <c r="I745">
        <f t="shared" si="104"/>
        <v>2340673.4540869417</v>
      </c>
      <c r="J745">
        <f t="shared" si="107"/>
        <v>0</v>
      </c>
    </row>
    <row r="746" spans="1:10" x14ac:dyDescent="0.25">
      <c r="A746">
        <v>727</v>
      </c>
      <c r="B746">
        <f t="shared" si="99"/>
        <v>0.69714966389700606</v>
      </c>
      <c r="C746">
        <f t="shared" si="100"/>
        <v>4467.1397458612155</v>
      </c>
      <c r="D746">
        <f t="shared" si="101"/>
        <v>0</v>
      </c>
      <c r="E746">
        <f t="shared" si="105"/>
        <v>2340673.4540869417</v>
      </c>
      <c r="F746">
        <f t="shared" si="102"/>
        <v>3849.0665791030092</v>
      </c>
      <c r="G746">
        <f t="shared" si="106"/>
        <v>4467.1397458612155</v>
      </c>
      <c r="H746">
        <f t="shared" si="103"/>
        <v>467.13974586121549</v>
      </c>
      <c r="I746">
        <f t="shared" si="104"/>
        <v>2340055.3809201834</v>
      </c>
      <c r="J746">
        <f t="shared" si="107"/>
        <v>0</v>
      </c>
    </row>
    <row r="747" spans="1:10" x14ac:dyDescent="0.25">
      <c r="A747">
        <v>728</v>
      </c>
      <c r="B747">
        <f t="shared" si="99"/>
        <v>0.69764686155533051</v>
      </c>
      <c r="C747">
        <f t="shared" si="100"/>
        <v>4467.5118423684426</v>
      </c>
      <c r="D747">
        <f t="shared" si="101"/>
        <v>0</v>
      </c>
      <c r="E747">
        <f t="shared" si="105"/>
        <v>2340055.3809201834</v>
      </c>
      <c r="F747">
        <f t="shared" si="102"/>
        <v>3848.0502029120216</v>
      </c>
      <c r="G747">
        <f t="shared" si="106"/>
        <v>4467.5118423684426</v>
      </c>
      <c r="H747">
        <f t="shared" si="103"/>
        <v>467.51184236844239</v>
      </c>
      <c r="I747">
        <f t="shared" si="104"/>
        <v>2339435.9192807269</v>
      </c>
      <c r="J747">
        <f t="shared" si="107"/>
        <v>0</v>
      </c>
    </row>
    <row r="748" spans="1:10" x14ac:dyDescent="0.25">
      <c r="A748">
        <v>729</v>
      </c>
      <c r="B748">
        <f t="shared" si="99"/>
        <v>0.69814324295069619</v>
      </c>
      <c r="C748">
        <f t="shared" si="100"/>
        <v>4467.8833898358307</v>
      </c>
      <c r="D748">
        <f t="shared" si="101"/>
        <v>0</v>
      </c>
      <c r="E748">
        <f t="shared" si="105"/>
        <v>2339435.9192807269</v>
      </c>
      <c r="F748">
        <f t="shared" si="102"/>
        <v>3847.0315434790687</v>
      </c>
      <c r="G748">
        <f t="shared" si="106"/>
        <v>4467.8833898358307</v>
      </c>
      <c r="H748">
        <f t="shared" si="103"/>
        <v>467.88338983583043</v>
      </c>
      <c r="I748">
        <f t="shared" si="104"/>
        <v>2338815.0674343705</v>
      </c>
      <c r="J748">
        <f t="shared" si="107"/>
        <v>0</v>
      </c>
    </row>
    <row r="749" spans="1:10" x14ac:dyDescent="0.25">
      <c r="A749">
        <v>730</v>
      </c>
      <c r="B749">
        <f t="shared" si="99"/>
        <v>0.6986388094231839</v>
      </c>
      <c r="C749">
        <f t="shared" si="100"/>
        <v>4468.2543889772469</v>
      </c>
      <c r="D749">
        <f t="shared" si="101"/>
        <v>0</v>
      </c>
      <c r="E749">
        <f t="shared" si="105"/>
        <v>2338815.0674343705</v>
      </c>
      <c r="F749">
        <f t="shared" si="102"/>
        <v>3846.0105979523819</v>
      </c>
      <c r="G749">
        <f t="shared" si="106"/>
        <v>4468.2543889772469</v>
      </c>
      <c r="H749">
        <f t="shared" si="103"/>
        <v>468.254388977247</v>
      </c>
      <c r="I749">
        <f t="shared" si="104"/>
        <v>2338192.8236433454</v>
      </c>
      <c r="J749">
        <f t="shared" si="107"/>
        <v>0</v>
      </c>
    </row>
    <row r="750" spans="1:10" x14ac:dyDescent="0.25">
      <c r="A750">
        <v>731</v>
      </c>
      <c r="B750">
        <f t="shared" si="99"/>
        <v>0.69913356231067536</v>
      </c>
      <c r="C750">
        <f t="shared" si="100"/>
        <v>4468.6248405059332</v>
      </c>
      <c r="D750">
        <f t="shared" si="101"/>
        <v>0</v>
      </c>
      <c r="E750">
        <f t="shared" si="105"/>
        <v>2338192.8236433454</v>
      </c>
      <c r="F750">
        <f t="shared" si="102"/>
        <v>3844.9873634743271</v>
      </c>
      <c r="G750">
        <f t="shared" si="106"/>
        <v>4468.6248405059332</v>
      </c>
      <c r="H750">
        <f t="shared" si="103"/>
        <v>468.62484050593298</v>
      </c>
      <c r="I750">
        <f t="shared" si="104"/>
        <v>2337569.1861663139</v>
      </c>
      <c r="J750">
        <f t="shared" si="107"/>
        <v>0</v>
      </c>
    </row>
    <row r="751" spans="1:10" x14ac:dyDescent="0.25">
      <c r="A751">
        <v>732</v>
      </c>
      <c r="B751">
        <f t="shared" si="99"/>
        <v>0.69962750294885478</v>
      </c>
      <c r="C751">
        <f t="shared" si="100"/>
        <v>4468.9947451345006</v>
      </c>
      <c r="D751">
        <f t="shared" si="101"/>
        <v>0</v>
      </c>
      <c r="E751">
        <f t="shared" si="105"/>
        <v>2337569.1861663139</v>
      </c>
      <c r="F751">
        <f t="shared" si="102"/>
        <v>3843.9618371814022</v>
      </c>
      <c r="G751">
        <f t="shared" si="106"/>
        <v>4468.9947451345006</v>
      </c>
      <c r="H751">
        <f t="shared" si="103"/>
        <v>468.99474513450065</v>
      </c>
      <c r="I751">
        <f t="shared" si="104"/>
        <v>2336944.1532583609</v>
      </c>
      <c r="J751">
        <f t="shared" si="107"/>
        <v>0</v>
      </c>
    </row>
    <row r="752" spans="1:10" x14ac:dyDescent="0.25">
      <c r="A752">
        <v>733</v>
      </c>
      <c r="B752">
        <f t="shared" si="99"/>
        <v>0.70012063267121405</v>
      </c>
      <c r="C752">
        <f t="shared" si="100"/>
        <v>4469.3641035749342</v>
      </c>
      <c r="D752">
        <f t="shared" si="101"/>
        <v>0</v>
      </c>
      <c r="E752">
        <f t="shared" si="105"/>
        <v>2336944.1532583609</v>
      </c>
      <c r="F752">
        <f t="shared" si="102"/>
        <v>3842.9340162042213</v>
      </c>
      <c r="G752">
        <f t="shared" si="106"/>
        <v>4469.3641035749342</v>
      </c>
      <c r="H752">
        <f t="shared" si="103"/>
        <v>469.36410357493446</v>
      </c>
      <c r="I752">
        <f t="shared" si="104"/>
        <v>2336317.7231709906</v>
      </c>
      <c r="J752">
        <f t="shared" si="107"/>
        <v>0</v>
      </c>
    </row>
    <row r="753" spans="1:10" x14ac:dyDescent="0.25">
      <c r="A753">
        <v>734</v>
      </c>
      <c r="B753">
        <f t="shared" si="99"/>
        <v>0.700612952809056</v>
      </c>
      <c r="C753">
        <f t="shared" si="100"/>
        <v>4469.73291653859</v>
      </c>
      <c r="D753">
        <f t="shared" si="101"/>
        <v>0</v>
      </c>
      <c r="E753">
        <f t="shared" si="105"/>
        <v>2336317.7231709906</v>
      </c>
      <c r="F753">
        <f t="shared" si="102"/>
        <v>3841.9038976675101</v>
      </c>
      <c r="G753">
        <f t="shared" si="106"/>
        <v>4469.73291653859</v>
      </c>
      <c r="H753">
        <f t="shared" si="103"/>
        <v>469.73291653859025</v>
      </c>
      <c r="I753">
        <f t="shared" si="104"/>
        <v>2335689.8941521193</v>
      </c>
      <c r="J753">
        <f t="shared" si="107"/>
        <v>0</v>
      </c>
    </row>
    <row r="754" spans="1:10" x14ac:dyDescent="0.25">
      <c r="A754">
        <v>735</v>
      </c>
      <c r="B754">
        <f t="shared" si="99"/>
        <v>0.70110446469149745</v>
      </c>
      <c r="C754">
        <f t="shared" si="100"/>
        <v>4470.1011847361951</v>
      </c>
      <c r="D754">
        <f t="shared" si="101"/>
        <v>0</v>
      </c>
      <c r="E754">
        <f t="shared" si="105"/>
        <v>2335689.8941521193</v>
      </c>
      <c r="F754">
        <f t="shared" si="102"/>
        <v>3840.8714786900964</v>
      </c>
      <c r="G754">
        <f t="shared" si="106"/>
        <v>4470.1011847361951</v>
      </c>
      <c r="H754">
        <f t="shared" si="103"/>
        <v>470.1011847361948</v>
      </c>
      <c r="I754">
        <f t="shared" si="104"/>
        <v>2335060.6644460736</v>
      </c>
      <c r="J754">
        <f t="shared" si="107"/>
        <v>0</v>
      </c>
    </row>
    <row r="755" spans="1:10" x14ac:dyDescent="0.25">
      <c r="A755">
        <v>736</v>
      </c>
      <c r="B755">
        <f t="shared" si="99"/>
        <v>0.70159516964547342</v>
      </c>
      <c r="C755">
        <f t="shared" si="100"/>
        <v>4470.468908877845</v>
      </c>
      <c r="D755">
        <f t="shared" si="101"/>
        <v>0</v>
      </c>
      <c r="E755">
        <f t="shared" si="105"/>
        <v>2335060.6644460736</v>
      </c>
      <c r="F755">
        <f t="shared" si="102"/>
        <v>3839.8367563849024</v>
      </c>
      <c r="G755">
        <f t="shared" si="106"/>
        <v>4470.468908877845</v>
      </c>
      <c r="H755">
        <f t="shared" si="103"/>
        <v>470.46890887784485</v>
      </c>
      <c r="I755">
        <f t="shared" si="104"/>
        <v>2334430.0322935805</v>
      </c>
      <c r="J755">
        <f t="shared" si="107"/>
        <v>0</v>
      </c>
    </row>
    <row r="756" spans="1:10" x14ac:dyDescent="0.25">
      <c r="A756">
        <v>737</v>
      </c>
      <c r="B756">
        <f t="shared" si="99"/>
        <v>0.7020850689957403</v>
      </c>
      <c r="C756">
        <f t="shared" si="100"/>
        <v>4470.8360896730082</v>
      </c>
      <c r="D756">
        <f t="shared" si="101"/>
        <v>0</v>
      </c>
      <c r="E756">
        <f t="shared" si="105"/>
        <v>2334430.0322935805</v>
      </c>
      <c r="F756">
        <f t="shared" si="102"/>
        <v>3838.7997278589323</v>
      </c>
      <c r="G756">
        <f t="shared" si="106"/>
        <v>4470.8360896730082</v>
      </c>
      <c r="H756">
        <f t="shared" si="103"/>
        <v>470.83608967300796</v>
      </c>
      <c r="I756">
        <f t="shared" si="104"/>
        <v>2333797.9959317665</v>
      </c>
      <c r="J756">
        <f t="shared" si="107"/>
        <v>0</v>
      </c>
    </row>
    <row r="757" spans="1:10" x14ac:dyDescent="0.25">
      <c r="A757">
        <v>738</v>
      </c>
      <c r="B757">
        <f t="shared" si="99"/>
        <v>0.70257416406487994</v>
      </c>
      <c r="C757">
        <f t="shared" si="100"/>
        <v>4471.2027278305204</v>
      </c>
      <c r="D757">
        <f t="shared" si="101"/>
        <v>0</v>
      </c>
      <c r="E757">
        <f t="shared" si="105"/>
        <v>2333797.9959317665</v>
      </c>
      <c r="F757">
        <f t="shared" si="102"/>
        <v>3837.7603902132696</v>
      </c>
      <c r="G757">
        <f t="shared" si="106"/>
        <v>4471.2027278305204</v>
      </c>
      <c r="H757">
        <f t="shared" si="103"/>
        <v>471.20272783052076</v>
      </c>
      <c r="I757">
        <f t="shared" si="104"/>
        <v>2333164.5535941492</v>
      </c>
      <c r="J757">
        <f t="shared" si="107"/>
        <v>0</v>
      </c>
    </row>
    <row r="758" spans="1:10" x14ac:dyDescent="0.25">
      <c r="A758">
        <v>739</v>
      </c>
      <c r="B758">
        <f t="shared" si="99"/>
        <v>0.7030624561733021</v>
      </c>
      <c r="C758">
        <f t="shared" si="100"/>
        <v>4471.5688240585896</v>
      </c>
      <c r="D758">
        <f t="shared" si="101"/>
        <v>0</v>
      </c>
      <c r="E758">
        <f t="shared" si="105"/>
        <v>2333164.5535941492</v>
      </c>
      <c r="F758">
        <f t="shared" si="102"/>
        <v>3836.7187405430627</v>
      </c>
      <c r="G758">
        <f t="shared" si="106"/>
        <v>4471.5688240585896</v>
      </c>
      <c r="H758">
        <f t="shared" si="103"/>
        <v>471.56882405858943</v>
      </c>
      <c r="I758">
        <f t="shared" si="104"/>
        <v>2332529.7035106337</v>
      </c>
      <c r="J758">
        <f t="shared" si="107"/>
        <v>0</v>
      </c>
    </row>
    <row r="759" spans="1:10" x14ac:dyDescent="0.25">
      <c r="A759">
        <v>740</v>
      </c>
      <c r="B759">
        <f t="shared" si="99"/>
        <v>0.70354994663924986</v>
      </c>
      <c r="C759">
        <f t="shared" si="100"/>
        <v>4471.934379064789</v>
      </c>
      <c r="D759">
        <f t="shared" si="101"/>
        <v>0</v>
      </c>
      <c r="E759">
        <f t="shared" si="105"/>
        <v>2332529.7035106337</v>
      </c>
      <c r="F759">
        <f t="shared" si="102"/>
        <v>3835.6747759375198</v>
      </c>
      <c r="G759">
        <f t="shared" si="106"/>
        <v>4471.934379064789</v>
      </c>
      <c r="H759">
        <f t="shared" si="103"/>
        <v>471.93437906478886</v>
      </c>
      <c r="I759">
        <f t="shared" si="104"/>
        <v>2331893.4439075063</v>
      </c>
      <c r="J759">
        <f t="shared" si="107"/>
        <v>0</v>
      </c>
    </row>
    <row r="760" spans="1:10" x14ac:dyDescent="0.25">
      <c r="A760">
        <v>741</v>
      </c>
      <c r="B760">
        <f t="shared" si="99"/>
        <v>0.70403663677880124</v>
      </c>
      <c r="C760">
        <f t="shared" si="100"/>
        <v>4472.2993935560626</v>
      </c>
      <c r="D760">
        <f t="shared" si="101"/>
        <v>0</v>
      </c>
      <c r="E760">
        <f t="shared" si="105"/>
        <v>2331893.4439075063</v>
      </c>
      <c r="F760">
        <f t="shared" si="102"/>
        <v>3834.6284934798987</v>
      </c>
      <c r="G760">
        <f t="shared" si="106"/>
        <v>4472.2993935560626</v>
      </c>
      <c r="H760">
        <f t="shared" si="103"/>
        <v>472.2993935560624</v>
      </c>
      <c r="I760">
        <f t="shared" si="104"/>
        <v>2331255.7730074301</v>
      </c>
      <c r="J760">
        <f t="shared" si="107"/>
        <v>0</v>
      </c>
    </row>
    <row r="761" spans="1:10" x14ac:dyDescent="0.25">
      <c r="A761">
        <v>742</v>
      </c>
      <c r="B761">
        <f t="shared" si="99"/>
        <v>0.70452252790587377</v>
      </c>
      <c r="C761">
        <f t="shared" si="100"/>
        <v>4472.6638682387211</v>
      </c>
      <c r="D761">
        <f t="shared" si="101"/>
        <v>0</v>
      </c>
      <c r="E761">
        <f t="shared" si="105"/>
        <v>2331255.7730074301</v>
      </c>
      <c r="F761">
        <f t="shared" si="102"/>
        <v>3833.579890247498</v>
      </c>
      <c r="G761">
        <f t="shared" si="106"/>
        <v>4472.6638682387211</v>
      </c>
      <c r="H761">
        <f t="shared" si="103"/>
        <v>472.66386823872114</v>
      </c>
      <c r="I761">
        <f t="shared" si="104"/>
        <v>2330616.6890294389</v>
      </c>
      <c r="J761">
        <f t="shared" si="107"/>
        <v>0</v>
      </c>
    </row>
    <row r="762" spans="1:10" x14ac:dyDescent="0.25">
      <c r="A762">
        <v>743</v>
      </c>
      <c r="B762">
        <f t="shared" si="99"/>
        <v>0.7050076213322285</v>
      </c>
      <c r="C762">
        <f t="shared" si="100"/>
        <v>4473.0278038184442</v>
      </c>
      <c r="D762">
        <f t="shared" si="101"/>
        <v>0</v>
      </c>
      <c r="E762">
        <f t="shared" si="105"/>
        <v>2330616.6890294389</v>
      </c>
      <c r="F762">
        <f t="shared" si="102"/>
        <v>3832.528963311649</v>
      </c>
      <c r="G762">
        <f t="shared" si="106"/>
        <v>4473.0278038184442</v>
      </c>
      <c r="H762">
        <f t="shared" si="103"/>
        <v>473.02780381844451</v>
      </c>
      <c r="I762">
        <f t="shared" si="104"/>
        <v>2329976.1901889322</v>
      </c>
      <c r="J762">
        <f t="shared" si="107"/>
        <v>0</v>
      </c>
    </row>
    <row r="763" spans="1:10" x14ac:dyDescent="0.25">
      <c r="A763">
        <v>744</v>
      </c>
      <c r="B763">
        <f t="shared" si="99"/>
        <v>0.70549191836747194</v>
      </c>
      <c r="C763">
        <f t="shared" si="100"/>
        <v>4473.3912010002787</v>
      </c>
      <c r="D763">
        <f t="shared" si="101"/>
        <v>0</v>
      </c>
      <c r="E763">
        <f t="shared" si="105"/>
        <v>2329976.1901889322</v>
      </c>
      <c r="F763">
        <f t="shared" si="102"/>
        <v>3831.4757097377069</v>
      </c>
      <c r="G763">
        <f t="shared" si="106"/>
        <v>4473.3912010002787</v>
      </c>
      <c r="H763">
        <f t="shared" si="103"/>
        <v>473.39120100027833</v>
      </c>
      <c r="I763">
        <f t="shared" si="104"/>
        <v>2329334.2746976698</v>
      </c>
      <c r="J763">
        <f t="shared" si="107"/>
        <v>0</v>
      </c>
    </row>
    <row r="764" spans="1:10" x14ac:dyDescent="0.25">
      <c r="A764">
        <v>745</v>
      </c>
      <c r="B764">
        <f t="shared" si="99"/>
        <v>0.70597542031906146</v>
      </c>
      <c r="C764">
        <f t="shared" si="100"/>
        <v>4473.7540604886353</v>
      </c>
      <c r="D764">
        <f t="shared" si="101"/>
        <v>0</v>
      </c>
      <c r="E764">
        <f t="shared" si="105"/>
        <v>2329334.2746976698</v>
      </c>
      <c r="F764">
        <f t="shared" si="102"/>
        <v>3830.4201265850411</v>
      </c>
      <c r="G764">
        <f t="shared" si="106"/>
        <v>4473.7540604886353</v>
      </c>
      <c r="H764">
        <f t="shared" si="103"/>
        <v>473.75406048863584</v>
      </c>
      <c r="I764">
        <f t="shared" si="104"/>
        <v>2328690.9407637659</v>
      </c>
      <c r="J764">
        <f t="shared" si="107"/>
        <v>0</v>
      </c>
    </row>
    <row r="765" spans="1:10" x14ac:dyDescent="0.25">
      <c r="A765">
        <v>746</v>
      </c>
      <c r="B765">
        <f t="shared" si="99"/>
        <v>0.70645812849230727</v>
      </c>
      <c r="C765">
        <f t="shared" si="100"/>
        <v>4474.1163829872967</v>
      </c>
      <c r="D765">
        <f t="shared" si="101"/>
        <v>0</v>
      </c>
      <c r="E765">
        <f t="shared" si="105"/>
        <v>2328690.9407637659</v>
      </c>
      <c r="F765">
        <f t="shared" si="102"/>
        <v>3829.3622109070261</v>
      </c>
      <c r="G765">
        <f t="shared" si="106"/>
        <v>4474.1163829872967</v>
      </c>
      <c r="H765">
        <f t="shared" si="103"/>
        <v>474.11638298729645</v>
      </c>
      <c r="I765">
        <f t="shared" si="104"/>
        <v>2328046.1865916857</v>
      </c>
      <c r="J765">
        <f t="shared" si="107"/>
        <v>0</v>
      </c>
    </row>
    <row r="766" spans="1:10" x14ac:dyDescent="0.25">
      <c r="A766">
        <v>747</v>
      </c>
      <c r="B766">
        <f t="shared" si="99"/>
        <v>0.70694004419037726</v>
      </c>
      <c r="C766">
        <f t="shared" si="100"/>
        <v>4474.4781691994058</v>
      </c>
      <c r="D766">
        <f t="shared" si="101"/>
        <v>0</v>
      </c>
      <c r="E766">
        <f t="shared" si="105"/>
        <v>2328046.1865916857</v>
      </c>
      <c r="F766">
        <f t="shared" si="102"/>
        <v>3828.3019597510361</v>
      </c>
      <c r="G766">
        <f t="shared" si="106"/>
        <v>4474.4781691994058</v>
      </c>
      <c r="H766">
        <f t="shared" si="103"/>
        <v>474.47816919940595</v>
      </c>
      <c r="I766">
        <f t="shared" si="104"/>
        <v>2327400.0103822374</v>
      </c>
      <c r="J766">
        <f t="shared" si="107"/>
        <v>0</v>
      </c>
    </row>
    <row r="767" spans="1:10" x14ac:dyDescent="0.25">
      <c r="A767">
        <v>748</v>
      </c>
      <c r="B767">
        <f t="shared" si="99"/>
        <v>0.7074211687142995</v>
      </c>
      <c r="C767">
        <f t="shared" si="100"/>
        <v>4474.8394198274755</v>
      </c>
      <c r="D767">
        <f t="shared" si="101"/>
        <v>0</v>
      </c>
      <c r="E767">
        <f t="shared" si="105"/>
        <v>2327400.0103822374</v>
      </c>
      <c r="F767">
        <f t="shared" si="102"/>
        <v>3827.239370158431</v>
      </c>
      <c r="G767">
        <f t="shared" si="106"/>
        <v>4474.8394198274755</v>
      </c>
      <c r="H767">
        <f t="shared" si="103"/>
        <v>474.83941982747558</v>
      </c>
      <c r="I767">
        <f t="shared" si="104"/>
        <v>2326752.4103325685</v>
      </c>
      <c r="J767">
        <f t="shared" si="107"/>
        <v>0</v>
      </c>
    </row>
    <row r="768" spans="1:10" x14ac:dyDescent="0.25">
      <c r="A768">
        <v>749</v>
      </c>
      <c r="B768">
        <f t="shared" si="99"/>
        <v>0.70790150336296609</v>
      </c>
      <c r="C768">
        <f t="shared" si="100"/>
        <v>4475.2001355733819</v>
      </c>
      <c r="D768">
        <f t="shared" si="101"/>
        <v>0</v>
      </c>
      <c r="E768">
        <f t="shared" si="105"/>
        <v>2326752.4103325685</v>
      </c>
      <c r="F768">
        <f t="shared" si="102"/>
        <v>3826.1744391645525</v>
      </c>
      <c r="G768">
        <f t="shared" si="106"/>
        <v>4475.2001355733819</v>
      </c>
      <c r="H768">
        <f t="shared" si="103"/>
        <v>475.200135573382</v>
      </c>
      <c r="I768">
        <f t="shared" si="104"/>
        <v>2326103.3846361595</v>
      </c>
      <c r="J768">
        <f t="shared" si="107"/>
        <v>0</v>
      </c>
    </row>
    <row r="769" spans="1:10" x14ac:dyDescent="0.25">
      <c r="A769">
        <v>750</v>
      </c>
      <c r="B769">
        <f t="shared" si="99"/>
        <v>0.70838104943313662</v>
      </c>
      <c r="C769">
        <f t="shared" si="100"/>
        <v>4475.5603171383664</v>
      </c>
      <c r="D769">
        <f t="shared" si="101"/>
        <v>0</v>
      </c>
      <c r="E769">
        <f t="shared" si="105"/>
        <v>2326103.3846361595</v>
      </c>
      <c r="F769">
        <f t="shared" si="102"/>
        <v>3825.1071637987106</v>
      </c>
      <c r="G769">
        <f t="shared" si="106"/>
        <v>4475.5603171383664</v>
      </c>
      <c r="H769">
        <f t="shared" si="103"/>
        <v>475.56031713836666</v>
      </c>
      <c r="I769">
        <f t="shared" si="104"/>
        <v>2325452.9314828198</v>
      </c>
      <c r="J769">
        <f t="shared" si="107"/>
        <v>0</v>
      </c>
    </row>
    <row r="770" spans="1:10" x14ac:dyDescent="0.25">
      <c r="A770">
        <v>751</v>
      </c>
      <c r="B770">
        <f t="shared" si="99"/>
        <v>0.70885980821944206</v>
      </c>
      <c r="C770">
        <f t="shared" si="100"/>
        <v>4475.9199652230354</v>
      </c>
      <c r="D770">
        <f t="shared" si="101"/>
        <v>0</v>
      </c>
      <c r="E770">
        <f t="shared" si="105"/>
        <v>2325452.9314828198</v>
      </c>
      <c r="F770">
        <f t="shared" si="102"/>
        <v>3824.0375410841793</v>
      </c>
      <c r="G770">
        <f t="shared" si="106"/>
        <v>4475.9199652230354</v>
      </c>
      <c r="H770">
        <f t="shared" si="103"/>
        <v>475.91996522303589</v>
      </c>
      <c r="I770">
        <f t="shared" si="104"/>
        <v>2324801.0490586809</v>
      </c>
      <c r="J770">
        <f t="shared" si="107"/>
        <v>0</v>
      </c>
    </row>
    <row r="771" spans="1:10" x14ac:dyDescent="0.25">
      <c r="A771">
        <v>752</v>
      </c>
      <c r="B771">
        <f t="shared" si="99"/>
        <v>0.70933778101438794</v>
      </c>
      <c r="C771">
        <f t="shared" si="100"/>
        <v>4476.2790805273607</v>
      </c>
      <c r="D771">
        <f t="shared" si="101"/>
        <v>0</v>
      </c>
      <c r="E771">
        <f t="shared" si="105"/>
        <v>2324801.0490586809</v>
      </c>
      <c r="F771">
        <f t="shared" si="102"/>
        <v>3822.9655680381843</v>
      </c>
      <c r="G771">
        <f t="shared" si="106"/>
        <v>4476.2790805273607</v>
      </c>
      <c r="H771">
        <f t="shared" si="103"/>
        <v>476.27908052736041</v>
      </c>
      <c r="I771">
        <f t="shared" si="104"/>
        <v>2324147.7355461917</v>
      </c>
      <c r="J771">
        <f t="shared" si="107"/>
        <v>0</v>
      </c>
    </row>
    <row r="772" spans="1:10" x14ac:dyDescent="0.25">
      <c r="A772">
        <v>753</v>
      </c>
      <c r="B772">
        <f t="shared" si="99"/>
        <v>0.70981496910835751</v>
      </c>
      <c r="C772">
        <f t="shared" si="100"/>
        <v>4476.6376637506746</v>
      </c>
      <c r="D772">
        <f t="shared" si="101"/>
        <v>0</v>
      </c>
      <c r="E772">
        <f t="shared" si="105"/>
        <v>2324147.7355461917</v>
      </c>
      <c r="F772">
        <f t="shared" si="102"/>
        <v>3821.8912416718949</v>
      </c>
      <c r="G772">
        <f t="shared" si="106"/>
        <v>4476.6376637506746</v>
      </c>
      <c r="H772">
        <f t="shared" si="103"/>
        <v>476.63766375067422</v>
      </c>
      <c r="I772">
        <f t="shared" si="104"/>
        <v>2323492.9891241132</v>
      </c>
      <c r="J772">
        <f t="shared" si="107"/>
        <v>0</v>
      </c>
    </row>
    <row r="773" spans="1:10" x14ac:dyDescent="0.25">
      <c r="A773">
        <v>754</v>
      </c>
      <c r="B773">
        <f t="shared" si="99"/>
        <v>0.71029137378961593</v>
      </c>
      <c r="C773">
        <f t="shared" si="100"/>
        <v>4476.9957155916754</v>
      </c>
      <c r="D773">
        <f t="shared" si="101"/>
        <v>0</v>
      </c>
      <c r="E773">
        <f t="shared" si="105"/>
        <v>2323492.9891241132</v>
      </c>
      <c r="F773">
        <f t="shared" si="102"/>
        <v>3820.8145589904175</v>
      </c>
      <c r="G773">
        <f t="shared" si="106"/>
        <v>4476.9957155916754</v>
      </c>
      <c r="H773">
        <f t="shared" si="103"/>
        <v>476.99571559167538</v>
      </c>
      <c r="I773">
        <f t="shared" si="104"/>
        <v>2322836.8079675119</v>
      </c>
      <c r="J773">
        <f t="shared" si="107"/>
        <v>0</v>
      </c>
    </row>
    <row r="774" spans="1:10" x14ac:dyDescent="0.25">
      <c r="A774">
        <v>755</v>
      </c>
      <c r="B774">
        <f t="shared" si="99"/>
        <v>0.71076699634431306</v>
      </c>
      <c r="C774">
        <f t="shared" si="100"/>
        <v>4477.3532367484249</v>
      </c>
      <c r="D774">
        <f t="shared" si="101"/>
        <v>0</v>
      </c>
      <c r="E774">
        <f t="shared" si="105"/>
        <v>2322836.8079675119</v>
      </c>
      <c r="F774">
        <f t="shared" si="102"/>
        <v>3819.7355169927819</v>
      </c>
      <c r="G774">
        <f t="shared" si="106"/>
        <v>4477.3532367484249</v>
      </c>
      <c r="H774">
        <f t="shared" si="103"/>
        <v>477.35323674842488</v>
      </c>
      <c r="I774">
        <f t="shared" si="104"/>
        <v>2322179.1902477564</v>
      </c>
      <c r="J774">
        <f t="shared" si="107"/>
        <v>0</v>
      </c>
    </row>
    <row r="775" spans="1:10" x14ac:dyDescent="0.25">
      <c r="A775">
        <v>756</v>
      </c>
      <c r="B775">
        <f t="shared" si="99"/>
        <v>0.71124183805648755</v>
      </c>
      <c r="C775">
        <f t="shared" si="100"/>
        <v>4477.7102279183464</v>
      </c>
      <c r="D775">
        <f t="shared" si="101"/>
        <v>0</v>
      </c>
      <c r="E775">
        <f t="shared" si="105"/>
        <v>2322179.1902477564</v>
      </c>
      <c r="F775">
        <f t="shared" si="102"/>
        <v>3818.6541126719367</v>
      </c>
      <c r="G775">
        <f t="shared" si="106"/>
        <v>4477.7102279183464</v>
      </c>
      <c r="H775">
        <f t="shared" si="103"/>
        <v>477.71022791834679</v>
      </c>
      <c r="I775">
        <f t="shared" si="104"/>
        <v>2321520.1341325101</v>
      </c>
      <c r="J775">
        <f t="shared" si="107"/>
        <v>0</v>
      </c>
    </row>
    <row r="776" spans="1:10" x14ac:dyDescent="0.25">
      <c r="A776">
        <v>757</v>
      </c>
      <c r="B776">
        <f t="shared" si="99"/>
        <v>0.71171590020806974</v>
      </c>
      <c r="C776">
        <f t="shared" si="100"/>
        <v>4478.0666897982273</v>
      </c>
      <c r="D776">
        <f t="shared" si="101"/>
        <v>0</v>
      </c>
      <c r="E776">
        <f t="shared" si="105"/>
        <v>2321520.1341325101</v>
      </c>
      <c r="F776">
        <f t="shared" si="102"/>
        <v>3817.5703430147387</v>
      </c>
      <c r="G776">
        <f t="shared" si="106"/>
        <v>4478.0666897982273</v>
      </c>
      <c r="H776">
        <f t="shared" si="103"/>
        <v>478.0666897982274</v>
      </c>
      <c r="I776">
        <f t="shared" si="104"/>
        <v>2320859.6377857267</v>
      </c>
      <c r="J776">
        <f t="shared" si="107"/>
        <v>0</v>
      </c>
    </row>
    <row r="777" spans="1:10" x14ac:dyDescent="0.25">
      <c r="A777">
        <v>758</v>
      </c>
      <c r="B777">
        <f t="shared" si="99"/>
        <v>0.71218918407888576</v>
      </c>
      <c r="C777">
        <f t="shared" si="100"/>
        <v>4478.422623084215</v>
      </c>
      <c r="D777">
        <f t="shared" si="101"/>
        <v>0</v>
      </c>
      <c r="E777">
        <f t="shared" si="105"/>
        <v>2320859.6377857267</v>
      </c>
      <c r="F777">
        <f t="shared" si="102"/>
        <v>3816.4842050019438</v>
      </c>
      <c r="G777">
        <f t="shared" si="106"/>
        <v>4478.422623084215</v>
      </c>
      <c r="H777">
        <f t="shared" si="103"/>
        <v>478.42262308421556</v>
      </c>
      <c r="I777">
        <f t="shared" si="104"/>
        <v>2320197.6993676443</v>
      </c>
      <c r="J777">
        <f t="shared" si="107"/>
        <v>0</v>
      </c>
    </row>
    <row r="778" spans="1:10" x14ac:dyDescent="0.25">
      <c r="A778">
        <v>759</v>
      </c>
      <c r="B778">
        <f t="shared" si="99"/>
        <v>0.7126616909466601</v>
      </c>
      <c r="C778">
        <f t="shared" si="100"/>
        <v>4478.7780284718219</v>
      </c>
      <c r="D778">
        <f t="shared" si="101"/>
        <v>0</v>
      </c>
      <c r="E778">
        <f t="shared" si="105"/>
        <v>2320197.6993676443</v>
      </c>
      <c r="F778">
        <f t="shared" si="102"/>
        <v>3815.3956956081979</v>
      </c>
      <c r="G778">
        <f t="shared" si="106"/>
        <v>4478.7780284718219</v>
      </c>
      <c r="H778">
        <f t="shared" si="103"/>
        <v>478.77802847182153</v>
      </c>
      <c r="I778">
        <f t="shared" si="104"/>
        <v>2319534.3170347805</v>
      </c>
      <c r="J778">
        <f t="shared" si="107"/>
        <v>0</v>
      </c>
    </row>
    <row r="779" spans="1:10" x14ac:dyDescent="0.25">
      <c r="A779">
        <v>760</v>
      </c>
      <c r="B779">
        <f t="shared" si="99"/>
        <v>0.71313342208701991</v>
      </c>
      <c r="C779">
        <f t="shared" si="100"/>
        <v>4479.1329066559174</v>
      </c>
      <c r="D779">
        <f t="shared" si="101"/>
        <v>0</v>
      </c>
      <c r="E779">
        <f t="shared" si="105"/>
        <v>2319534.3170347805</v>
      </c>
      <c r="F779">
        <f t="shared" si="102"/>
        <v>3814.3048118020288</v>
      </c>
      <c r="G779">
        <f t="shared" si="106"/>
        <v>4479.1329066559174</v>
      </c>
      <c r="H779">
        <f t="shared" si="103"/>
        <v>479.13290665591722</v>
      </c>
      <c r="I779">
        <f t="shared" si="104"/>
        <v>2318869.488939927</v>
      </c>
      <c r="J779">
        <f t="shared" si="107"/>
        <v>0</v>
      </c>
    </row>
    <row r="780" spans="1:10" x14ac:dyDescent="0.25">
      <c r="A780">
        <v>761</v>
      </c>
      <c r="B780">
        <f t="shared" si="99"/>
        <v>0.71360437877349814</v>
      </c>
      <c r="C780">
        <f t="shared" si="100"/>
        <v>4479.487258330736</v>
      </c>
      <c r="D780">
        <f t="shared" si="101"/>
        <v>0</v>
      </c>
      <c r="E780">
        <f t="shared" si="105"/>
        <v>2318869.488939927</v>
      </c>
      <c r="F780">
        <f t="shared" si="102"/>
        <v>3813.2115505458373</v>
      </c>
      <c r="G780">
        <f t="shared" si="106"/>
        <v>4479.487258330736</v>
      </c>
      <c r="H780">
        <f t="shared" si="103"/>
        <v>479.48725833073581</v>
      </c>
      <c r="I780">
        <f t="shared" si="104"/>
        <v>2318203.2132321419</v>
      </c>
      <c r="J780">
        <f t="shared" si="107"/>
        <v>0</v>
      </c>
    </row>
    <row r="781" spans="1:10" x14ac:dyDescent="0.25">
      <c r="A781">
        <v>762</v>
      </c>
      <c r="B781">
        <f t="shared" si="99"/>
        <v>0.71407456227753685</v>
      </c>
      <c r="C781">
        <f t="shared" si="100"/>
        <v>4479.8410841898713</v>
      </c>
      <c r="D781">
        <f t="shared" si="101"/>
        <v>0</v>
      </c>
      <c r="E781">
        <f t="shared" si="105"/>
        <v>2318203.2132321419</v>
      </c>
      <c r="F781">
        <f t="shared" si="102"/>
        <v>3812.1159087958845</v>
      </c>
      <c r="G781">
        <f t="shared" si="106"/>
        <v>4479.8410841898713</v>
      </c>
      <c r="H781">
        <f t="shared" si="103"/>
        <v>479.84108418987125</v>
      </c>
      <c r="I781">
        <f t="shared" si="104"/>
        <v>2317535.4880567482</v>
      </c>
      <c r="J781">
        <f t="shared" si="107"/>
        <v>0</v>
      </c>
    </row>
    <row r="782" spans="1:10" x14ac:dyDescent="0.25">
      <c r="A782">
        <v>763</v>
      </c>
      <c r="B782">
        <f t="shared" si="99"/>
        <v>0.71454397386849067</v>
      </c>
      <c r="C782">
        <f t="shared" si="100"/>
        <v>4480.194384926278</v>
      </c>
      <c r="D782">
        <f t="shared" si="101"/>
        <v>0</v>
      </c>
      <c r="E782">
        <f t="shared" si="105"/>
        <v>2317535.4880567482</v>
      </c>
      <c r="F782">
        <f t="shared" si="102"/>
        <v>3811.0178835022898</v>
      </c>
      <c r="G782">
        <f t="shared" si="106"/>
        <v>4480.194384926278</v>
      </c>
      <c r="H782">
        <f t="shared" si="103"/>
        <v>480.19438492627813</v>
      </c>
      <c r="I782">
        <f t="shared" si="104"/>
        <v>2316866.3115553241</v>
      </c>
      <c r="J782">
        <f t="shared" si="107"/>
        <v>0</v>
      </c>
    </row>
    <row r="783" spans="1:10" x14ac:dyDescent="0.25">
      <c r="A783">
        <v>764</v>
      </c>
      <c r="B783">
        <f t="shared" si="99"/>
        <v>0.71501261481363043</v>
      </c>
      <c r="C783">
        <f t="shared" si="100"/>
        <v>4480.5471612322717</v>
      </c>
      <c r="D783">
        <f t="shared" si="101"/>
        <v>0</v>
      </c>
      <c r="E783">
        <f t="shared" si="105"/>
        <v>2316866.3115553241</v>
      </c>
      <c r="F783">
        <f t="shared" si="102"/>
        <v>3809.9174716090138</v>
      </c>
      <c r="G783">
        <f t="shared" si="106"/>
        <v>4480.5471612322717</v>
      </c>
      <c r="H783">
        <f t="shared" si="103"/>
        <v>480.54716123227132</v>
      </c>
      <c r="I783">
        <f t="shared" si="104"/>
        <v>2316195.681865701</v>
      </c>
      <c r="J783">
        <f t="shared" si="107"/>
        <v>0</v>
      </c>
    </row>
    <row r="784" spans="1:10" x14ac:dyDescent="0.25">
      <c r="A784">
        <v>765</v>
      </c>
      <c r="B784">
        <f t="shared" si="99"/>
        <v>0.71548048637814632</v>
      </c>
      <c r="C784">
        <f t="shared" si="100"/>
        <v>4480.8994137995251</v>
      </c>
      <c r="D784">
        <f t="shared" si="101"/>
        <v>0</v>
      </c>
      <c r="E784">
        <f t="shared" si="105"/>
        <v>2316195.681865701</v>
      </c>
      <c r="F784">
        <f t="shared" si="102"/>
        <v>3808.8146700538564</v>
      </c>
      <c r="G784">
        <f t="shared" si="106"/>
        <v>4480.8994137995251</v>
      </c>
      <c r="H784">
        <f t="shared" si="103"/>
        <v>480.89941379952523</v>
      </c>
      <c r="I784">
        <f t="shared" si="104"/>
        <v>2315523.5971219554</v>
      </c>
      <c r="J784">
        <f t="shared" si="107"/>
        <v>0</v>
      </c>
    </row>
    <row r="785" spans="1:10" x14ac:dyDescent="0.25">
      <c r="A785">
        <v>766</v>
      </c>
      <c r="B785">
        <f t="shared" si="99"/>
        <v>0.71594758982515161</v>
      </c>
      <c r="C785">
        <f t="shared" si="100"/>
        <v>4481.2511433190739</v>
      </c>
      <c r="D785">
        <f t="shared" si="101"/>
        <v>0</v>
      </c>
      <c r="E785">
        <f t="shared" si="105"/>
        <v>2315523.5971219554</v>
      </c>
      <c r="F785">
        <f t="shared" si="102"/>
        <v>3807.7094757684426</v>
      </c>
      <c r="G785">
        <f t="shared" si="106"/>
        <v>4481.2511433190739</v>
      </c>
      <c r="H785">
        <f t="shared" si="103"/>
        <v>481.2511433190744</v>
      </c>
      <c r="I785">
        <f t="shared" si="104"/>
        <v>2314850.0554544046</v>
      </c>
      <c r="J785">
        <f t="shared" si="107"/>
        <v>0</v>
      </c>
    </row>
    <row r="786" spans="1:10" x14ac:dyDescent="0.25">
      <c r="A786">
        <v>767</v>
      </c>
      <c r="B786">
        <f t="shared" si="99"/>
        <v>0.71641392641568558</v>
      </c>
      <c r="C786">
        <f t="shared" si="100"/>
        <v>4481.6023504813129</v>
      </c>
      <c r="D786">
        <f t="shared" si="101"/>
        <v>0</v>
      </c>
      <c r="E786">
        <f t="shared" si="105"/>
        <v>2314850.0554544046</v>
      </c>
      <c r="F786">
        <f t="shared" si="102"/>
        <v>3806.6018856782161</v>
      </c>
      <c r="G786">
        <f t="shared" si="106"/>
        <v>4481.6023504813129</v>
      </c>
      <c r="H786">
        <f t="shared" si="103"/>
        <v>481.60235048131238</v>
      </c>
      <c r="I786">
        <f t="shared" si="104"/>
        <v>2314175.0549896015</v>
      </c>
      <c r="J786">
        <f t="shared" si="107"/>
        <v>0</v>
      </c>
    </row>
    <row r="787" spans="1:10" x14ac:dyDescent="0.25">
      <c r="A787">
        <v>768</v>
      </c>
      <c r="B787">
        <f t="shared" si="99"/>
        <v>0.7168794974087177</v>
      </c>
      <c r="C787">
        <f t="shared" si="100"/>
        <v>4481.953035975992</v>
      </c>
      <c r="D787">
        <f t="shared" si="101"/>
        <v>0</v>
      </c>
      <c r="E787">
        <f t="shared" si="105"/>
        <v>2314175.0549896015</v>
      </c>
      <c r="F787">
        <f t="shared" si="102"/>
        <v>3805.4918967024296</v>
      </c>
      <c r="G787">
        <f t="shared" si="106"/>
        <v>4481.953035975992</v>
      </c>
      <c r="H787">
        <f t="shared" si="103"/>
        <v>481.95303597599178</v>
      </c>
      <c r="I787">
        <f t="shared" si="104"/>
        <v>2313498.5938503281</v>
      </c>
      <c r="J787">
        <f t="shared" si="107"/>
        <v>0</v>
      </c>
    </row>
    <row r="788" spans="1:10" x14ac:dyDescent="0.25">
      <c r="A788">
        <v>769</v>
      </c>
      <c r="B788">
        <f t="shared" ref="B788:B851" si="108">MAX(0,MIN(1,1-(1+$B$3)^-A788))</f>
        <v>0.71734430406115002</v>
      </c>
      <c r="C788">
        <f t="shared" ref="C788:C851" si="109">IF(1-$B$6*B788&gt;0,$B$5/(1-$B$6*B788),$B$5)</f>
        <v>4482.3032004922243</v>
      </c>
      <c r="D788">
        <f t="shared" ref="D788:D851" si="110">IF(A788&lt;=$B$4,C788/(1+$B$3)^A788,0)</f>
        <v>0</v>
      </c>
      <c r="E788">
        <f t="shared" si="105"/>
        <v>2313498.5938503281</v>
      </c>
      <c r="F788">
        <f t="shared" ref="F788:F851" si="111">E788*$B$3</f>
        <v>3804.3795057541352</v>
      </c>
      <c r="G788">
        <f t="shared" si="106"/>
        <v>4482.3032004922243</v>
      </c>
      <c r="H788">
        <f t="shared" ref="H788:H851" si="112">G788*$B$6*B788</f>
        <v>482.30320049222399</v>
      </c>
      <c r="I788">
        <f t="shared" ref="I788:I851" si="113">MAX(0,E788+F788-G788)</f>
        <v>2312820.6701555899</v>
      </c>
      <c r="J788">
        <f t="shared" si="107"/>
        <v>0</v>
      </c>
    </row>
    <row r="789" spans="1:10" x14ac:dyDescent="0.25">
      <c r="A789">
        <v>770</v>
      </c>
      <c r="B789">
        <f t="shared" si="108"/>
        <v>0.71780834762782142</v>
      </c>
      <c r="C789">
        <f t="shared" si="109"/>
        <v>4482.6528447184783</v>
      </c>
      <c r="D789">
        <f t="shared" si="110"/>
        <v>0</v>
      </c>
      <c r="E789">
        <f t="shared" ref="E789:E852" si="114">I788</f>
        <v>2312820.6701555899</v>
      </c>
      <c r="F789">
        <f t="shared" si="111"/>
        <v>3803.264709740175</v>
      </c>
      <c r="G789">
        <f t="shared" ref="G789:G852" si="115">IF(OR(J788=1,E789+F789&lt;=0),0,MIN(C789,E789+F789))</f>
        <v>4482.6528447184783</v>
      </c>
      <c r="H789">
        <f t="shared" si="112"/>
        <v>482.6528447184786</v>
      </c>
      <c r="I789">
        <f t="shared" si="113"/>
        <v>2312141.2820206112</v>
      </c>
      <c r="J789">
        <f t="shared" ref="J789:J852" si="116">IF(OR(J788=1,E789+F789&lt;=0,C789&gt;=E789+F789),1,0)</f>
        <v>0</v>
      </c>
    </row>
    <row r="790" spans="1:10" x14ac:dyDescent="0.25">
      <c r="A790">
        <v>771</v>
      </c>
      <c r="B790">
        <f t="shared" si="108"/>
        <v>0.71827162936151068</v>
      </c>
      <c r="C790">
        <f t="shared" si="109"/>
        <v>4483.0019693425838</v>
      </c>
      <c r="D790">
        <f t="shared" si="110"/>
        <v>0</v>
      </c>
      <c r="E790">
        <f t="shared" si="114"/>
        <v>2312141.2820206112</v>
      </c>
      <c r="F790">
        <f t="shared" si="111"/>
        <v>3802.1475055611727</v>
      </c>
      <c r="G790">
        <f t="shared" si="115"/>
        <v>4483.0019693425838</v>
      </c>
      <c r="H790">
        <f t="shared" si="112"/>
        <v>483.00196934258378</v>
      </c>
      <c r="I790">
        <f t="shared" si="113"/>
        <v>2311460.42755683</v>
      </c>
      <c r="J790">
        <f t="shared" si="116"/>
        <v>0</v>
      </c>
    </row>
    <row r="791" spans="1:10" x14ac:dyDescent="0.25">
      <c r="A791">
        <v>772</v>
      </c>
      <c r="B791">
        <f t="shared" si="108"/>
        <v>0.71873415051293965</v>
      </c>
      <c r="C791">
        <f t="shared" si="109"/>
        <v>4483.3505750517252</v>
      </c>
      <c r="D791">
        <f t="shared" si="110"/>
        <v>0</v>
      </c>
      <c r="E791">
        <f t="shared" si="114"/>
        <v>2311460.42755683</v>
      </c>
      <c r="F791">
        <f t="shared" si="111"/>
        <v>3801.0278901115262</v>
      </c>
      <c r="G791">
        <f t="shared" si="115"/>
        <v>4483.3505750517252</v>
      </c>
      <c r="H791">
        <f t="shared" si="112"/>
        <v>483.35057505172512</v>
      </c>
      <c r="I791">
        <f t="shared" si="113"/>
        <v>2310778.1048718896</v>
      </c>
      <c r="J791">
        <f t="shared" si="116"/>
        <v>0</v>
      </c>
    </row>
    <row r="792" spans="1:10" x14ac:dyDescent="0.25">
      <c r="A792">
        <v>773</v>
      </c>
      <c r="B792">
        <f t="shared" si="108"/>
        <v>0.71919591233077718</v>
      </c>
      <c r="C792">
        <f t="shared" si="109"/>
        <v>4483.6986625324462</v>
      </c>
      <c r="D792">
        <f t="shared" si="110"/>
        <v>0</v>
      </c>
      <c r="E792">
        <f t="shared" si="114"/>
        <v>2310778.1048718896</v>
      </c>
      <c r="F792">
        <f t="shared" si="111"/>
        <v>3799.905860279393</v>
      </c>
      <c r="G792">
        <f t="shared" si="115"/>
        <v>4483.6986625324462</v>
      </c>
      <c r="H792">
        <f t="shared" si="112"/>
        <v>483.69866253244624</v>
      </c>
      <c r="I792">
        <f t="shared" si="113"/>
        <v>2310094.3120696363</v>
      </c>
      <c r="J792">
        <f t="shared" si="116"/>
        <v>0</v>
      </c>
    </row>
    <row r="793" spans="1:10" x14ac:dyDescent="0.25">
      <c r="A793">
        <v>774</v>
      </c>
      <c r="B793">
        <f t="shared" si="108"/>
        <v>0.71965691606164173</v>
      </c>
      <c r="C793">
        <f t="shared" si="109"/>
        <v>4484.0462324706477</v>
      </c>
      <c r="D793">
        <f t="shared" si="110"/>
        <v>0</v>
      </c>
      <c r="E793">
        <f t="shared" si="114"/>
        <v>2310094.3120696363</v>
      </c>
      <c r="F793">
        <f t="shared" si="111"/>
        <v>3798.7814129466865</v>
      </c>
      <c r="G793">
        <f t="shared" si="115"/>
        <v>4484.0462324706477</v>
      </c>
      <c r="H793">
        <f t="shared" si="112"/>
        <v>484.04623247064745</v>
      </c>
      <c r="I793">
        <f t="shared" si="113"/>
        <v>2309409.0472501121</v>
      </c>
      <c r="J793">
        <f t="shared" si="116"/>
        <v>0</v>
      </c>
    </row>
    <row r="794" spans="1:10" x14ac:dyDescent="0.25">
      <c r="A794">
        <v>775</v>
      </c>
      <c r="B794">
        <f t="shared" si="108"/>
        <v>0.72011716295010553</v>
      </c>
      <c r="C794">
        <f t="shared" si="109"/>
        <v>4484.3932855515868</v>
      </c>
      <c r="D794">
        <f t="shared" si="110"/>
        <v>0</v>
      </c>
      <c r="E794">
        <f t="shared" si="114"/>
        <v>2309409.0472501121</v>
      </c>
      <c r="F794">
        <f t="shared" si="111"/>
        <v>3797.654544989065</v>
      </c>
      <c r="G794">
        <f t="shared" si="115"/>
        <v>4484.3932855515868</v>
      </c>
      <c r="H794">
        <f t="shared" si="112"/>
        <v>484.3932855515867</v>
      </c>
      <c r="I794">
        <f t="shared" si="113"/>
        <v>2308722.3085095496</v>
      </c>
      <c r="J794">
        <f t="shared" si="116"/>
        <v>0</v>
      </c>
    </row>
    <row r="795" spans="1:10" x14ac:dyDescent="0.25">
      <c r="A795">
        <v>776</v>
      </c>
      <c r="B795">
        <f t="shared" si="108"/>
        <v>0.72057665423869732</v>
      </c>
      <c r="C795">
        <f t="shared" si="109"/>
        <v>4484.7398224598783</v>
      </c>
      <c r="D795">
        <f t="shared" si="110"/>
        <v>0</v>
      </c>
      <c r="E795">
        <f t="shared" si="114"/>
        <v>2308722.3085095496</v>
      </c>
      <c r="F795">
        <f t="shared" si="111"/>
        <v>3796.5252532759223</v>
      </c>
      <c r="G795">
        <f t="shared" si="115"/>
        <v>4484.7398224598783</v>
      </c>
      <c r="H795">
        <f t="shared" si="112"/>
        <v>484.73982245987827</v>
      </c>
      <c r="I795">
        <f t="shared" si="113"/>
        <v>2308034.0939403656</v>
      </c>
      <c r="J795">
        <f t="shared" si="116"/>
        <v>0</v>
      </c>
    </row>
    <row r="796" spans="1:10" x14ac:dyDescent="0.25">
      <c r="A796">
        <v>777</v>
      </c>
      <c r="B796">
        <f t="shared" si="108"/>
        <v>0.72103539116790605</v>
      </c>
      <c r="C796">
        <f t="shared" si="109"/>
        <v>4485.085843879493</v>
      </c>
      <c r="D796">
        <f t="shared" si="110"/>
        <v>0</v>
      </c>
      <c r="E796">
        <f t="shared" si="114"/>
        <v>2308034.0939403656</v>
      </c>
      <c r="F796">
        <f t="shared" si="111"/>
        <v>3795.3935346703761</v>
      </c>
      <c r="G796">
        <f t="shared" si="115"/>
        <v>4485.085843879493</v>
      </c>
      <c r="H796">
        <f t="shared" si="112"/>
        <v>485.08584387949321</v>
      </c>
      <c r="I796">
        <f t="shared" si="113"/>
        <v>2307344.4016311569</v>
      </c>
      <c r="J796">
        <f t="shared" si="116"/>
        <v>0</v>
      </c>
    </row>
    <row r="797" spans="1:10" x14ac:dyDescent="0.25">
      <c r="A797">
        <v>778</v>
      </c>
      <c r="B797">
        <f t="shared" si="108"/>
        <v>0.72149337497618404</v>
      </c>
      <c r="C797">
        <f t="shared" si="109"/>
        <v>4485.4313504937591</v>
      </c>
      <c r="D797">
        <f t="shared" si="110"/>
        <v>0</v>
      </c>
      <c r="E797">
        <f t="shared" si="114"/>
        <v>2307344.4016311569</v>
      </c>
      <c r="F797">
        <f t="shared" si="111"/>
        <v>3794.2593860292641</v>
      </c>
      <c r="G797">
        <f t="shared" si="115"/>
        <v>4485.4313504937591</v>
      </c>
      <c r="H797">
        <f t="shared" si="112"/>
        <v>485.43135049375877</v>
      </c>
      <c r="I797">
        <f t="shared" si="113"/>
        <v>2306653.2296666922</v>
      </c>
      <c r="J797">
        <f t="shared" si="116"/>
        <v>0</v>
      </c>
    </row>
    <row r="798" spans="1:10" x14ac:dyDescent="0.25">
      <c r="A798">
        <v>779</v>
      </c>
      <c r="B798">
        <f t="shared" si="108"/>
        <v>0.72195060689995039</v>
      </c>
      <c r="C798">
        <f t="shared" si="109"/>
        <v>4485.7763429853576</v>
      </c>
      <c r="D798">
        <f t="shared" si="110"/>
        <v>0</v>
      </c>
      <c r="E798">
        <f t="shared" si="114"/>
        <v>2306653.2296666922</v>
      </c>
      <c r="F798">
        <f t="shared" si="111"/>
        <v>3793.122804203128</v>
      </c>
      <c r="G798">
        <f t="shared" si="115"/>
        <v>4485.7763429853576</v>
      </c>
      <c r="H798">
        <f t="shared" si="112"/>
        <v>485.77634298535781</v>
      </c>
      <c r="I798">
        <f t="shared" si="113"/>
        <v>2305960.5761279101</v>
      </c>
      <c r="J798">
        <f t="shared" si="116"/>
        <v>0</v>
      </c>
    </row>
    <row r="799" spans="1:10" x14ac:dyDescent="0.25">
      <c r="A799">
        <v>780</v>
      </c>
      <c r="B799">
        <f t="shared" si="108"/>
        <v>0.72240708817359467</v>
      </c>
      <c r="C799">
        <f t="shared" si="109"/>
        <v>4486.1208220363296</v>
      </c>
      <c r="D799">
        <f t="shared" si="110"/>
        <v>0</v>
      </c>
      <c r="E799">
        <f t="shared" si="114"/>
        <v>2305960.5761279101</v>
      </c>
      <c r="F799">
        <f t="shared" si="111"/>
        <v>3791.9837860362118</v>
      </c>
      <c r="G799">
        <f t="shared" si="115"/>
        <v>4486.1208220363296</v>
      </c>
      <c r="H799">
        <f t="shared" si="112"/>
        <v>486.12082203632963</v>
      </c>
      <c r="I799">
        <f t="shared" si="113"/>
        <v>2305266.4390919101</v>
      </c>
      <c r="J799">
        <f t="shared" si="116"/>
        <v>0</v>
      </c>
    </row>
    <row r="800" spans="1:10" x14ac:dyDescent="0.25">
      <c r="A800">
        <v>781</v>
      </c>
      <c r="B800">
        <f t="shared" si="108"/>
        <v>0.72286282002947955</v>
      </c>
      <c r="C800">
        <f t="shared" si="109"/>
        <v>4486.4647883280686</v>
      </c>
      <c r="D800">
        <f t="shared" si="110"/>
        <v>0</v>
      </c>
      <c r="E800">
        <f t="shared" si="114"/>
        <v>2305266.4390919101</v>
      </c>
      <c r="F800">
        <f t="shared" si="111"/>
        <v>3790.8423283664461</v>
      </c>
      <c r="G800">
        <f t="shared" si="115"/>
        <v>4486.4647883280686</v>
      </c>
      <c r="H800">
        <f t="shared" si="112"/>
        <v>486.46478832806844</v>
      </c>
      <c r="I800">
        <f t="shared" si="113"/>
        <v>2304570.8166319486</v>
      </c>
      <c r="J800">
        <f t="shared" si="116"/>
        <v>0</v>
      </c>
    </row>
    <row r="801" spans="1:10" x14ac:dyDescent="0.25">
      <c r="A801">
        <v>782</v>
      </c>
      <c r="B801">
        <f t="shared" si="108"/>
        <v>0.72331780369794463</v>
      </c>
      <c r="C801">
        <f t="shared" si="109"/>
        <v>4486.808242541324</v>
      </c>
      <c r="D801">
        <f t="shared" si="110"/>
        <v>0</v>
      </c>
      <c r="E801">
        <f t="shared" si="114"/>
        <v>2304570.8166319486</v>
      </c>
      <c r="F801">
        <f t="shared" si="111"/>
        <v>3789.698428025441</v>
      </c>
      <c r="G801">
        <f t="shared" si="115"/>
        <v>4486.808242541324</v>
      </c>
      <c r="H801">
        <f t="shared" si="112"/>
        <v>486.80824254132381</v>
      </c>
      <c r="I801">
        <f t="shared" si="113"/>
        <v>2303873.7068174328</v>
      </c>
      <c r="J801">
        <f t="shared" si="116"/>
        <v>0</v>
      </c>
    </row>
    <row r="802" spans="1:10" x14ac:dyDescent="0.25">
      <c r="A802">
        <v>783</v>
      </c>
      <c r="B802">
        <f t="shared" si="108"/>
        <v>0.72377204040730936</v>
      </c>
      <c r="C802">
        <f t="shared" si="109"/>
        <v>4487.1511853562006</v>
      </c>
      <c r="D802">
        <f t="shared" si="110"/>
        <v>0</v>
      </c>
      <c r="E802">
        <f t="shared" si="114"/>
        <v>2303873.7068174328</v>
      </c>
      <c r="F802">
        <f t="shared" si="111"/>
        <v>3788.5520818384784</v>
      </c>
      <c r="G802">
        <f t="shared" si="115"/>
        <v>4487.1511853562006</v>
      </c>
      <c r="H802">
        <f t="shared" si="112"/>
        <v>487.15118535620013</v>
      </c>
      <c r="I802">
        <f t="shared" si="113"/>
        <v>2303175.1077139149</v>
      </c>
      <c r="J802">
        <f t="shared" si="116"/>
        <v>0</v>
      </c>
    </row>
    <row r="803" spans="1:10" x14ac:dyDescent="0.25">
      <c r="A803">
        <v>784</v>
      </c>
      <c r="B803">
        <f t="shared" si="108"/>
        <v>0.72422553138387713</v>
      </c>
      <c r="C803">
        <f t="shared" si="109"/>
        <v>4487.4936174521563</v>
      </c>
      <c r="D803">
        <f t="shared" si="110"/>
        <v>0</v>
      </c>
      <c r="E803">
        <f t="shared" si="114"/>
        <v>2303175.1077139149</v>
      </c>
      <c r="F803">
        <f t="shared" si="111"/>
        <v>3787.4032866244997</v>
      </c>
      <c r="G803">
        <f t="shared" si="115"/>
        <v>4487.4936174521563</v>
      </c>
      <c r="H803">
        <f t="shared" si="112"/>
        <v>487.49361745215674</v>
      </c>
      <c r="I803">
        <f t="shared" si="113"/>
        <v>2302475.0173830874</v>
      </c>
      <c r="J803">
        <f t="shared" si="116"/>
        <v>0</v>
      </c>
    </row>
    <row r="804" spans="1:10" x14ac:dyDescent="0.25">
      <c r="A804">
        <v>785</v>
      </c>
      <c r="B804">
        <f t="shared" si="108"/>
        <v>0.72467827785193784</v>
      </c>
      <c r="C804">
        <f t="shared" si="109"/>
        <v>4487.835539508008</v>
      </c>
      <c r="D804">
        <f t="shared" si="110"/>
        <v>0</v>
      </c>
      <c r="E804">
        <f t="shared" si="114"/>
        <v>2302475.0173830874</v>
      </c>
      <c r="F804">
        <f t="shared" si="111"/>
        <v>3786.2520391960998</v>
      </c>
      <c r="G804">
        <f t="shared" si="115"/>
        <v>4487.835539508008</v>
      </c>
      <c r="H804">
        <f t="shared" si="112"/>
        <v>487.8355395080078</v>
      </c>
      <c r="I804">
        <f t="shared" si="113"/>
        <v>2301773.4338827753</v>
      </c>
      <c r="J804">
        <f t="shared" si="116"/>
        <v>0</v>
      </c>
    </row>
    <row r="805" spans="1:10" x14ac:dyDescent="0.25">
      <c r="A805">
        <v>786</v>
      </c>
      <c r="B805">
        <f t="shared" si="108"/>
        <v>0.7251302810337712</v>
      </c>
      <c r="C805">
        <f t="shared" si="109"/>
        <v>4488.1769522019204</v>
      </c>
      <c r="D805">
        <f t="shared" si="110"/>
        <v>0</v>
      </c>
      <c r="E805">
        <f t="shared" si="114"/>
        <v>2301773.4338827753</v>
      </c>
      <c r="F805">
        <f t="shared" si="111"/>
        <v>3785.0983363595137</v>
      </c>
      <c r="G805">
        <f t="shared" si="115"/>
        <v>4488.1769522019204</v>
      </c>
      <c r="H805">
        <f t="shared" si="112"/>
        <v>488.17695220192098</v>
      </c>
      <c r="I805">
        <f t="shared" si="113"/>
        <v>2301070.3552669329</v>
      </c>
      <c r="J805">
        <f t="shared" si="116"/>
        <v>0</v>
      </c>
    </row>
    <row r="806" spans="1:10" x14ac:dyDescent="0.25">
      <c r="A806">
        <v>787</v>
      </c>
      <c r="B806">
        <f t="shared" si="108"/>
        <v>0.72558154214965065</v>
      </c>
      <c r="C806">
        <f t="shared" si="109"/>
        <v>4488.5178562114188</v>
      </c>
      <c r="D806">
        <f t="shared" si="110"/>
        <v>0</v>
      </c>
      <c r="E806">
        <f t="shared" si="114"/>
        <v>2301070.3552669329</v>
      </c>
      <c r="F806">
        <f t="shared" si="111"/>
        <v>3783.9421749146118</v>
      </c>
      <c r="G806">
        <f t="shared" si="115"/>
        <v>4488.5178562114188</v>
      </c>
      <c r="H806">
        <f t="shared" si="112"/>
        <v>488.5178562114188</v>
      </c>
      <c r="I806">
        <f t="shared" si="113"/>
        <v>2300365.7795856362</v>
      </c>
      <c r="J806">
        <f t="shared" si="116"/>
        <v>0</v>
      </c>
    </row>
    <row r="807" spans="1:10" x14ac:dyDescent="0.25">
      <c r="A807">
        <v>788</v>
      </c>
      <c r="B807">
        <f t="shared" si="108"/>
        <v>0.72603206241784624</v>
      </c>
      <c r="C807">
        <f t="shared" si="109"/>
        <v>4488.8582522133775</v>
      </c>
      <c r="D807">
        <f t="shared" si="110"/>
        <v>0</v>
      </c>
      <c r="E807">
        <f t="shared" si="114"/>
        <v>2300365.7795856362</v>
      </c>
      <c r="F807">
        <f t="shared" si="111"/>
        <v>3782.7835516548862</v>
      </c>
      <c r="G807">
        <f t="shared" si="115"/>
        <v>4488.8582522133775</v>
      </c>
      <c r="H807">
        <f t="shared" si="112"/>
        <v>488.85825221337706</v>
      </c>
      <c r="I807">
        <f t="shared" si="113"/>
        <v>2299659.7048850777</v>
      </c>
      <c r="J807">
        <f t="shared" si="116"/>
        <v>0</v>
      </c>
    </row>
    <row r="808" spans="1:10" x14ac:dyDescent="0.25">
      <c r="A808">
        <v>789</v>
      </c>
      <c r="B808">
        <f t="shared" si="108"/>
        <v>0.72648184305462749</v>
      </c>
      <c r="C808">
        <f t="shared" si="109"/>
        <v>4489.1981408840247</v>
      </c>
      <c r="D808">
        <f t="shared" si="110"/>
        <v>0</v>
      </c>
      <c r="E808">
        <f t="shared" si="114"/>
        <v>2299659.7048850777</v>
      </c>
      <c r="F808">
        <f t="shared" si="111"/>
        <v>3781.6224633674428</v>
      </c>
      <c r="G808">
        <f t="shared" si="115"/>
        <v>4489.1981408840247</v>
      </c>
      <c r="H808">
        <f t="shared" si="112"/>
        <v>489.19814088402501</v>
      </c>
      <c r="I808">
        <f t="shared" si="113"/>
        <v>2298952.1292075613</v>
      </c>
      <c r="J808">
        <f t="shared" si="116"/>
        <v>0</v>
      </c>
    </row>
    <row r="809" spans="1:10" x14ac:dyDescent="0.25">
      <c r="A809">
        <v>790</v>
      </c>
      <c r="B809">
        <f t="shared" si="108"/>
        <v>0.72693088527426775</v>
      </c>
      <c r="C809">
        <f t="shared" si="109"/>
        <v>4489.537522898946</v>
      </c>
      <c r="D809">
        <f t="shared" si="110"/>
        <v>0</v>
      </c>
      <c r="E809">
        <f t="shared" si="114"/>
        <v>2298952.1292075613</v>
      </c>
      <c r="F809">
        <f t="shared" si="111"/>
        <v>3780.4589068329933</v>
      </c>
      <c r="G809">
        <f t="shared" si="115"/>
        <v>4489.537522898946</v>
      </c>
      <c r="H809">
        <f t="shared" si="112"/>
        <v>489.53752289894607</v>
      </c>
      <c r="I809">
        <f t="shared" si="113"/>
        <v>2298243.0505914954</v>
      </c>
      <c r="J809">
        <f t="shared" si="116"/>
        <v>0</v>
      </c>
    </row>
    <row r="810" spans="1:10" x14ac:dyDescent="0.25">
      <c r="A810">
        <v>791</v>
      </c>
      <c r="B810">
        <f t="shared" si="108"/>
        <v>0.7273791902890463</v>
      </c>
      <c r="C810">
        <f t="shared" si="109"/>
        <v>4489.8763989330764</v>
      </c>
      <c r="D810">
        <f t="shared" si="110"/>
        <v>0</v>
      </c>
      <c r="E810">
        <f t="shared" si="114"/>
        <v>2298243.0505914954</v>
      </c>
      <c r="F810">
        <f t="shared" si="111"/>
        <v>3779.2928788258446</v>
      </c>
      <c r="G810">
        <f t="shared" si="115"/>
        <v>4489.8763989330764</v>
      </c>
      <c r="H810">
        <f t="shared" si="112"/>
        <v>489.87639893307596</v>
      </c>
      <c r="I810">
        <f t="shared" si="113"/>
        <v>2297532.4670713879</v>
      </c>
      <c r="J810">
        <f t="shared" si="116"/>
        <v>0</v>
      </c>
    </row>
    <row r="811" spans="1:10" x14ac:dyDescent="0.25">
      <c r="A811">
        <v>792</v>
      </c>
      <c r="B811">
        <f t="shared" si="108"/>
        <v>0.72782675930925267</v>
      </c>
      <c r="C811">
        <f t="shared" si="109"/>
        <v>4490.2147696607044</v>
      </c>
      <c r="D811">
        <f t="shared" si="110"/>
        <v>0</v>
      </c>
      <c r="E811">
        <f t="shared" si="114"/>
        <v>2297532.4670713879</v>
      </c>
      <c r="F811">
        <f t="shared" si="111"/>
        <v>3778.1243761138871</v>
      </c>
      <c r="G811">
        <f t="shared" si="115"/>
        <v>4490.2147696607044</v>
      </c>
      <c r="H811">
        <f t="shared" si="112"/>
        <v>490.21476966070389</v>
      </c>
      <c r="I811">
        <f t="shared" si="113"/>
        <v>2296820.3766778414</v>
      </c>
      <c r="J811">
        <f t="shared" si="116"/>
        <v>0</v>
      </c>
    </row>
    <row r="812" spans="1:10" x14ac:dyDescent="0.25">
      <c r="A812">
        <v>793</v>
      </c>
      <c r="B812">
        <f t="shared" si="108"/>
        <v>0.72827359354318932</v>
      </c>
      <c r="C812">
        <f t="shared" si="109"/>
        <v>4490.5526357554718</v>
      </c>
      <c r="D812">
        <f t="shared" si="110"/>
        <v>0</v>
      </c>
      <c r="E812">
        <f t="shared" si="114"/>
        <v>2296820.3766778414</v>
      </c>
      <c r="F812">
        <f t="shared" si="111"/>
        <v>3776.9533954585913</v>
      </c>
      <c r="G812">
        <f t="shared" si="115"/>
        <v>4490.5526357554718</v>
      </c>
      <c r="H812">
        <f t="shared" si="112"/>
        <v>490.55263575547167</v>
      </c>
      <c r="I812">
        <f t="shared" si="113"/>
        <v>2296106.7774375444</v>
      </c>
      <c r="J812">
        <f t="shared" si="116"/>
        <v>0</v>
      </c>
    </row>
    <row r="813" spans="1:10" x14ac:dyDescent="0.25">
      <c r="A813">
        <v>794</v>
      </c>
      <c r="B813">
        <f t="shared" si="108"/>
        <v>0.72871969419717475</v>
      </c>
      <c r="C813">
        <f t="shared" si="109"/>
        <v>4490.8899978903737</v>
      </c>
      <c r="D813">
        <f t="shared" si="110"/>
        <v>0</v>
      </c>
      <c r="E813">
        <f t="shared" si="114"/>
        <v>2296106.7774375444</v>
      </c>
      <c r="F813">
        <f t="shared" si="111"/>
        <v>3775.7799336149906</v>
      </c>
      <c r="G813">
        <f t="shared" si="115"/>
        <v>4490.8899978903737</v>
      </c>
      <c r="H813">
        <f t="shared" si="112"/>
        <v>490.88999789037354</v>
      </c>
      <c r="I813">
        <f t="shared" si="113"/>
        <v>2295391.6673732693</v>
      </c>
      <c r="J813">
        <f t="shared" si="116"/>
        <v>0</v>
      </c>
    </row>
    <row r="814" spans="1:10" x14ac:dyDescent="0.25">
      <c r="A814">
        <v>795</v>
      </c>
      <c r="B814">
        <f t="shared" si="108"/>
        <v>0.72916506247554724</v>
      </c>
      <c r="C814">
        <f t="shared" si="109"/>
        <v>4491.2268567377569</v>
      </c>
      <c r="D814">
        <f t="shared" si="110"/>
        <v>0</v>
      </c>
      <c r="E814">
        <f t="shared" si="114"/>
        <v>2295391.6673732693</v>
      </c>
      <c r="F814">
        <f t="shared" si="111"/>
        <v>3774.6039873316781</v>
      </c>
      <c r="G814">
        <f t="shared" si="115"/>
        <v>4491.2268567377569</v>
      </c>
      <c r="H814">
        <f t="shared" si="112"/>
        <v>491.22685673775635</v>
      </c>
      <c r="I814">
        <f t="shared" si="113"/>
        <v>2294675.044503863</v>
      </c>
      <c r="J814">
        <f t="shared" si="116"/>
        <v>0</v>
      </c>
    </row>
    <row r="815" spans="1:10" x14ac:dyDescent="0.25">
      <c r="A815">
        <v>796</v>
      </c>
      <c r="B815">
        <f t="shared" si="108"/>
        <v>0.72960969958066779</v>
      </c>
      <c r="C815">
        <f t="shared" si="109"/>
        <v>4491.5632129693186</v>
      </c>
      <c r="D815">
        <f t="shared" si="110"/>
        <v>0</v>
      </c>
      <c r="E815">
        <f t="shared" si="114"/>
        <v>2294675.044503863</v>
      </c>
      <c r="F815">
        <f t="shared" si="111"/>
        <v>3773.4255533507926</v>
      </c>
      <c r="G815">
        <f t="shared" si="115"/>
        <v>4491.5632129693186</v>
      </c>
      <c r="H815">
        <f t="shared" si="112"/>
        <v>491.5632129693185</v>
      </c>
      <c r="I815">
        <f t="shared" si="113"/>
        <v>2293956.9068442443</v>
      </c>
      <c r="J815">
        <f t="shared" si="116"/>
        <v>0</v>
      </c>
    </row>
    <row r="816" spans="1:10" x14ac:dyDescent="0.25">
      <c r="A816">
        <v>797</v>
      </c>
      <c r="B816">
        <f t="shared" si="108"/>
        <v>0.73005360671292341</v>
      </c>
      <c r="C816">
        <f t="shared" si="109"/>
        <v>4491.8990672561104</v>
      </c>
      <c r="D816">
        <f t="shared" si="110"/>
        <v>0</v>
      </c>
      <c r="E816">
        <f t="shared" si="114"/>
        <v>2293956.9068442443</v>
      </c>
      <c r="F816">
        <f t="shared" si="111"/>
        <v>3772.2446284080129</v>
      </c>
      <c r="G816">
        <f t="shared" si="115"/>
        <v>4491.8990672561104</v>
      </c>
      <c r="H816">
        <f t="shared" si="112"/>
        <v>491.89906725611092</v>
      </c>
      <c r="I816">
        <f t="shared" si="113"/>
        <v>2293237.2524053962</v>
      </c>
      <c r="J816">
        <f t="shared" si="116"/>
        <v>0</v>
      </c>
    </row>
    <row r="817" spans="1:10" x14ac:dyDescent="0.25">
      <c r="A817">
        <v>798</v>
      </c>
      <c r="B817">
        <f t="shared" si="108"/>
        <v>0.73049678507073057</v>
      </c>
      <c r="C817">
        <f t="shared" si="109"/>
        <v>4492.2344202685363</v>
      </c>
      <c r="D817">
        <f t="shared" si="110"/>
        <v>0</v>
      </c>
      <c r="E817">
        <f t="shared" si="114"/>
        <v>2293237.2524053962</v>
      </c>
      <c r="F817">
        <f t="shared" si="111"/>
        <v>3771.0612092325459</v>
      </c>
      <c r="G817">
        <f t="shared" si="115"/>
        <v>4492.2344202685363</v>
      </c>
      <c r="H817">
        <f t="shared" si="112"/>
        <v>492.23442026853644</v>
      </c>
      <c r="I817">
        <f t="shared" si="113"/>
        <v>2292516.0791943604</v>
      </c>
      <c r="J817">
        <f t="shared" si="116"/>
        <v>0</v>
      </c>
    </row>
    <row r="818" spans="1:10" x14ac:dyDescent="0.25">
      <c r="A818">
        <v>799</v>
      </c>
      <c r="B818">
        <f t="shared" si="108"/>
        <v>0.7309392358505381</v>
      </c>
      <c r="C818">
        <f t="shared" si="109"/>
        <v>4492.5692726763491</v>
      </c>
      <c r="D818">
        <f t="shared" si="110"/>
        <v>0</v>
      </c>
      <c r="E818">
        <f t="shared" si="114"/>
        <v>2292516.0791943604</v>
      </c>
      <c r="F818">
        <f t="shared" si="111"/>
        <v>3769.8752925471167</v>
      </c>
      <c r="G818">
        <f t="shared" si="115"/>
        <v>4492.5692726763491</v>
      </c>
      <c r="H818">
        <f t="shared" si="112"/>
        <v>492.5692726763487</v>
      </c>
      <c r="I818">
        <f t="shared" si="113"/>
        <v>2291793.385214231</v>
      </c>
      <c r="J818">
        <f t="shared" si="116"/>
        <v>0</v>
      </c>
    </row>
    <row r="819" spans="1:10" x14ac:dyDescent="0.25">
      <c r="A819">
        <v>800</v>
      </c>
      <c r="B819">
        <f t="shared" si="108"/>
        <v>0.73138096024683075</v>
      </c>
      <c r="C819">
        <f t="shared" si="109"/>
        <v>4492.9036251486532</v>
      </c>
      <c r="D819">
        <f t="shared" si="110"/>
        <v>0</v>
      </c>
      <c r="E819">
        <f t="shared" si="114"/>
        <v>2291793.385214231</v>
      </c>
      <c r="F819">
        <f t="shared" si="111"/>
        <v>3768.68687506796</v>
      </c>
      <c r="G819">
        <f t="shared" si="115"/>
        <v>4492.9036251486532</v>
      </c>
      <c r="H819">
        <f t="shared" si="112"/>
        <v>492.9036251486533</v>
      </c>
      <c r="I819">
        <f t="shared" si="113"/>
        <v>2291069.1684641503</v>
      </c>
      <c r="J819">
        <f t="shared" si="116"/>
        <v>0</v>
      </c>
    </row>
    <row r="820" spans="1:10" x14ac:dyDescent="0.25">
      <c r="A820">
        <v>801</v>
      </c>
      <c r="B820">
        <f t="shared" si="108"/>
        <v>0.73182195945213202</v>
      </c>
      <c r="C820">
        <f t="shared" si="109"/>
        <v>4493.2374783539071</v>
      </c>
      <c r="D820">
        <f t="shared" si="110"/>
        <v>0</v>
      </c>
      <c r="E820">
        <f t="shared" si="114"/>
        <v>2291069.1684641503</v>
      </c>
      <c r="F820">
        <f t="shared" si="111"/>
        <v>3767.495953504811</v>
      </c>
      <c r="G820">
        <f t="shared" si="115"/>
        <v>4493.2374783539071</v>
      </c>
      <c r="H820">
        <f t="shared" si="112"/>
        <v>493.23747835390697</v>
      </c>
      <c r="I820">
        <f t="shared" si="113"/>
        <v>2290343.4269393012</v>
      </c>
      <c r="J820">
        <f t="shared" si="116"/>
        <v>0</v>
      </c>
    </row>
    <row r="821" spans="1:10" x14ac:dyDescent="0.25">
      <c r="A821">
        <v>802</v>
      </c>
      <c r="B821">
        <f t="shared" si="108"/>
        <v>0.73226223465700779</v>
      </c>
      <c r="C821">
        <f t="shared" si="109"/>
        <v>4493.5708329599174</v>
      </c>
      <c r="D821">
        <f t="shared" si="110"/>
        <v>0</v>
      </c>
      <c r="E821">
        <f t="shared" si="114"/>
        <v>2290343.4269393012</v>
      </c>
      <c r="F821">
        <f t="shared" si="111"/>
        <v>3766.3025245608951</v>
      </c>
      <c r="G821">
        <f t="shared" si="115"/>
        <v>4493.5708329599174</v>
      </c>
      <c r="H821">
        <f t="shared" si="112"/>
        <v>493.57083295991714</v>
      </c>
      <c r="I821">
        <f t="shared" si="113"/>
        <v>2289616.1586309024</v>
      </c>
      <c r="J821">
        <f t="shared" si="116"/>
        <v>0</v>
      </c>
    </row>
    <row r="822" spans="1:10" x14ac:dyDescent="0.25">
      <c r="A822">
        <v>803</v>
      </c>
      <c r="B822">
        <f t="shared" si="108"/>
        <v>0.73270178705006939</v>
      </c>
      <c r="C822">
        <f t="shared" si="109"/>
        <v>4493.903689633843</v>
      </c>
      <c r="D822">
        <f t="shared" si="110"/>
        <v>0</v>
      </c>
      <c r="E822">
        <f t="shared" si="114"/>
        <v>2289616.1586309024</v>
      </c>
      <c r="F822">
        <f t="shared" si="111"/>
        <v>3765.106584932917</v>
      </c>
      <c r="G822">
        <f t="shared" si="115"/>
        <v>4493.903689633843</v>
      </c>
      <c r="H822">
        <f t="shared" si="112"/>
        <v>493.90368963384259</v>
      </c>
      <c r="I822">
        <f t="shared" si="113"/>
        <v>2288887.3615262015</v>
      </c>
      <c r="J822">
        <f t="shared" si="116"/>
        <v>0</v>
      </c>
    </row>
    <row r="823" spans="1:10" x14ac:dyDescent="0.25">
      <c r="A823">
        <v>804</v>
      </c>
      <c r="B823">
        <f t="shared" si="108"/>
        <v>0.73314061781797646</v>
      </c>
      <c r="C823">
        <f t="shared" si="109"/>
        <v>4494.2360490421925</v>
      </c>
      <c r="D823">
        <f t="shared" si="110"/>
        <v>0</v>
      </c>
      <c r="E823">
        <f t="shared" si="114"/>
        <v>2288887.3615262015</v>
      </c>
      <c r="F823">
        <f t="shared" si="111"/>
        <v>3763.9081313110532</v>
      </c>
      <c r="G823">
        <f t="shared" si="115"/>
        <v>4494.2360490421925</v>
      </c>
      <c r="H823">
        <f t="shared" si="112"/>
        <v>494.23604904219218</v>
      </c>
      <c r="I823">
        <f t="shared" si="113"/>
        <v>2288157.0336084706</v>
      </c>
      <c r="J823">
        <f t="shared" si="116"/>
        <v>0</v>
      </c>
    </row>
    <row r="824" spans="1:10" x14ac:dyDescent="0.25">
      <c r="A824">
        <v>805</v>
      </c>
      <c r="B824">
        <f t="shared" si="108"/>
        <v>0.73357872814544101</v>
      </c>
      <c r="C824">
        <f t="shared" si="109"/>
        <v>4494.567911850826</v>
      </c>
      <c r="D824">
        <f t="shared" si="110"/>
        <v>0</v>
      </c>
      <c r="E824">
        <f t="shared" si="114"/>
        <v>2288157.0336084706</v>
      </c>
      <c r="F824">
        <f t="shared" si="111"/>
        <v>3762.7071603789414</v>
      </c>
      <c r="G824">
        <f t="shared" si="115"/>
        <v>4494.567911850826</v>
      </c>
      <c r="H824">
        <f t="shared" si="112"/>
        <v>494.56791185082596</v>
      </c>
      <c r="I824">
        <f t="shared" si="113"/>
        <v>2287425.1728569986</v>
      </c>
      <c r="J824">
        <f t="shared" si="116"/>
        <v>0</v>
      </c>
    </row>
    <row r="825" spans="1:10" x14ac:dyDescent="0.25">
      <c r="A825">
        <v>806</v>
      </c>
      <c r="B825">
        <f t="shared" si="108"/>
        <v>0.73401611921522958</v>
      </c>
      <c r="C825">
        <f t="shared" si="109"/>
        <v>4494.8992787249535</v>
      </c>
      <c r="D825">
        <f t="shared" si="110"/>
        <v>0</v>
      </c>
      <c r="E825">
        <f t="shared" si="114"/>
        <v>2287425.1728569986</v>
      </c>
      <c r="F825">
        <f t="shared" si="111"/>
        <v>3761.5036688136702</v>
      </c>
      <c r="G825">
        <f t="shared" si="115"/>
        <v>4494.8992787249535</v>
      </c>
      <c r="H825">
        <f t="shared" si="112"/>
        <v>494.89927872495372</v>
      </c>
      <c r="I825">
        <f t="shared" si="113"/>
        <v>2286691.7772470871</v>
      </c>
      <c r="J825">
        <f t="shared" si="116"/>
        <v>0</v>
      </c>
    </row>
    <row r="826" spans="1:10" x14ac:dyDescent="0.25">
      <c r="A826">
        <v>807</v>
      </c>
      <c r="B826">
        <f t="shared" si="108"/>
        <v>0.73445279220816717</v>
      </c>
      <c r="C826">
        <f t="shared" si="109"/>
        <v>4495.2301503291364</v>
      </c>
      <c r="D826">
        <f t="shared" si="110"/>
        <v>0</v>
      </c>
      <c r="E826">
        <f t="shared" si="114"/>
        <v>2286691.7772470871</v>
      </c>
      <c r="F826">
        <f t="shared" si="111"/>
        <v>3760.2976532857706</v>
      </c>
      <c r="G826">
        <f t="shared" si="115"/>
        <v>4495.2301503291364</v>
      </c>
      <c r="H826">
        <f t="shared" si="112"/>
        <v>495.23015032913594</v>
      </c>
      <c r="I826">
        <f t="shared" si="113"/>
        <v>2285956.8447500439</v>
      </c>
      <c r="J826">
        <f t="shared" si="116"/>
        <v>0</v>
      </c>
    </row>
    <row r="827" spans="1:10" x14ac:dyDescent="0.25">
      <c r="A827">
        <v>808</v>
      </c>
      <c r="B827">
        <f t="shared" si="108"/>
        <v>0.7348887483031401</v>
      </c>
      <c r="C827">
        <f t="shared" si="109"/>
        <v>4495.5605273272831</v>
      </c>
      <c r="D827">
        <f t="shared" si="110"/>
        <v>0</v>
      </c>
      <c r="E827">
        <f t="shared" si="114"/>
        <v>2285956.8447500439</v>
      </c>
      <c r="F827">
        <f t="shared" si="111"/>
        <v>3759.0891104592065</v>
      </c>
      <c r="G827">
        <f t="shared" si="115"/>
        <v>4495.5605273272831</v>
      </c>
      <c r="H827">
        <f t="shared" si="112"/>
        <v>495.56052732728273</v>
      </c>
      <c r="I827">
        <f t="shared" si="113"/>
        <v>2285220.3733331757</v>
      </c>
      <c r="J827">
        <f t="shared" si="116"/>
        <v>0</v>
      </c>
    </row>
    <row r="828" spans="1:10" x14ac:dyDescent="0.25">
      <c r="A828">
        <v>809</v>
      </c>
      <c r="B828">
        <f t="shared" si="108"/>
        <v>0.73532398867709936</v>
      </c>
      <c r="C828">
        <f t="shared" si="109"/>
        <v>4495.8904103826535</v>
      </c>
      <c r="D828">
        <f t="shared" si="110"/>
        <v>0</v>
      </c>
      <c r="E828">
        <f t="shared" si="114"/>
        <v>2285220.3733331757</v>
      </c>
      <c r="F828">
        <f t="shared" si="111"/>
        <v>3757.878036991362</v>
      </c>
      <c r="G828">
        <f t="shared" si="115"/>
        <v>4495.8904103826535</v>
      </c>
      <c r="H828">
        <f t="shared" si="112"/>
        <v>495.89041038265407</v>
      </c>
      <c r="I828">
        <f t="shared" si="113"/>
        <v>2284482.3609597841</v>
      </c>
      <c r="J828">
        <f t="shared" si="116"/>
        <v>0</v>
      </c>
    </row>
    <row r="829" spans="1:10" x14ac:dyDescent="0.25">
      <c r="A829">
        <v>810</v>
      </c>
      <c r="B829">
        <f t="shared" si="108"/>
        <v>0.73575851450506358</v>
      </c>
      <c r="C829">
        <f t="shared" si="109"/>
        <v>4496.2198001578599</v>
      </c>
      <c r="D829">
        <f t="shared" si="110"/>
        <v>0</v>
      </c>
      <c r="E829">
        <f t="shared" si="114"/>
        <v>2284482.3609597841</v>
      </c>
      <c r="F829">
        <f t="shared" si="111"/>
        <v>3756.6644295330361</v>
      </c>
      <c r="G829">
        <f t="shared" si="115"/>
        <v>4496.2198001578599</v>
      </c>
      <c r="H829">
        <f t="shared" si="112"/>
        <v>496.21980015786011</v>
      </c>
      <c r="I829">
        <f t="shared" si="113"/>
        <v>2283742.805589159</v>
      </c>
      <c r="J829">
        <f t="shared" si="116"/>
        <v>0</v>
      </c>
    </row>
    <row r="830" spans="1:10" x14ac:dyDescent="0.25">
      <c r="A830">
        <v>811</v>
      </c>
      <c r="B830">
        <f t="shared" si="108"/>
        <v>0.73619232696012249</v>
      </c>
      <c r="C830">
        <f t="shared" si="109"/>
        <v>4496.54869731486</v>
      </c>
      <c r="D830">
        <f t="shared" si="110"/>
        <v>0</v>
      </c>
      <c r="E830">
        <f t="shared" si="114"/>
        <v>2283742.805589159</v>
      </c>
      <c r="F830">
        <f t="shared" si="111"/>
        <v>3755.4482847284289</v>
      </c>
      <c r="G830">
        <f t="shared" si="115"/>
        <v>4496.54869731486</v>
      </c>
      <c r="H830">
        <f t="shared" si="112"/>
        <v>496.54869731486014</v>
      </c>
      <c r="I830">
        <f t="shared" si="113"/>
        <v>2283001.7051765728</v>
      </c>
      <c r="J830">
        <f t="shared" si="116"/>
        <v>0</v>
      </c>
    </row>
    <row r="831" spans="1:10" x14ac:dyDescent="0.25">
      <c r="A831">
        <v>812</v>
      </c>
      <c r="B831">
        <f t="shared" si="108"/>
        <v>0.73662542721343982</v>
      </c>
      <c r="C831">
        <f t="shared" si="109"/>
        <v>4496.8771025149626</v>
      </c>
      <c r="D831">
        <f t="shared" si="110"/>
        <v>0</v>
      </c>
      <c r="E831">
        <f t="shared" si="114"/>
        <v>2283001.7051765728</v>
      </c>
      <c r="F831">
        <f t="shared" si="111"/>
        <v>3754.2295992151362</v>
      </c>
      <c r="G831">
        <f t="shared" si="115"/>
        <v>4496.8771025149626</v>
      </c>
      <c r="H831">
        <f t="shared" si="112"/>
        <v>496.87710251496298</v>
      </c>
      <c r="I831">
        <f t="shared" si="113"/>
        <v>2282259.0576732727</v>
      </c>
      <c r="J831">
        <f t="shared" si="116"/>
        <v>0</v>
      </c>
    </row>
    <row r="832" spans="1:10" x14ac:dyDescent="0.25">
      <c r="A832">
        <v>813</v>
      </c>
      <c r="B832">
        <f t="shared" si="108"/>
        <v>0.73705781643425672</v>
      </c>
      <c r="C832">
        <f t="shared" si="109"/>
        <v>4497.2050164188267</v>
      </c>
      <c r="D832">
        <f t="shared" si="110"/>
        <v>0</v>
      </c>
      <c r="E832">
        <f t="shared" si="114"/>
        <v>2282259.0576732727</v>
      </c>
      <c r="F832">
        <f t="shared" si="111"/>
        <v>3753.0083696241327</v>
      </c>
      <c r="G832">
        <f t="shared" si="115"/>
        <v>4497.2050164188267</v>
      </c>
      <c r="H832">
        <f t="shared" si="112"/>
        <v>497.20501641882686</v>
      </c>
      <c r="I832">
        <f t="shared" si="113"/>
        <v>2281514.861026478</v>
      </c>
      <c r="J832">
        <f t="shared" si="116"/>
        <v>0</v>
      </c>
    </row>
    <row r="833" spans="1:10" x14ac:dyDescent="0.25">
      <c r="A833">
        <v>814</v>
      </c>
      <c r="B833">
        <f t="shared" si="108"/>
        <v>0.73748949578989442</v>
      </c>
      <c r="C833">
        <f t="shared" si="109"/>
        <v>4497.5324396864589</v>
      </c>
      <c r="D833">
        <f t="shared" si="110"/>
        <v>0</v>
      </c>
      <c r="E833">
        <f t="shared" si="114"/>
        <v>2281514.861026478</v>
      </c>
      <c r="F833">
        <f t="shared" si="111"/>
        <v>3751.7845925797715</v>
      </c>
      <c r="G833">
        <f t="shared" si="115"/>
        <v>4497.5324396864589</v>
      </c>
      <c r="H833">
        <f t="shared" si="112"/>
        <v>497.53243968645899</v>
      </c>
      <c r="I833">
        <f t="shared" si="113"/>
        <v>2280769.1131793712</v>
      </c>
      <c r="J833">
        <f t="shared" si="116"/>
        <v>0</v>
      </c>
    </row>
    <row r="834" spans="1:10" x14ac:dyDescent="0.25">
      <c r="A834">
        <v>815</v>
      </c>
      <c r="B834">
        <f t="shared" si="108"/>
        <v>0.73792046644575804</v>
      </c>
      <c r="C834">
        <f t="shared" si="109"/>
        <v>4497.8593729772165</v>
      </c>
      <c r="D834">
        <f t="shared" si="110"/>
        <v>0</v>
      </c>
      <c r="E834">
        <f t="shared" si="114"/>
        <v>2280769.1131793712</v>
      </c>
      <c r="F834">
        <f t="shared" si="111"/>
        <v>3750.5582646997655</v>
      </c>
      <c r="G834">
        <f t="shared" si="115"/>
        <v>4497.8593729772165</v>
      </c>
      <c r="H834">
        <f t="shared" si="112"/>
        <v>497.8593729772158</v>
      </c>
      <c r="I834">
        <f t="shared" si="113"/>
        <v>2280021.8120710938</v>
      </c>
      <c r="J834">
        <f t="shared" si="116"/>
        <v>0</v>
      </c>
    </row>
    <row r="835" spans="1:10" x14ac:dyDescent="0.25">
      <c r="A835">
        <v>816</v>
      </c>
      <c r="B835">
        <f t="shared" si="108"/>
        <v>0.73835072956533943</v>
      </c>
      <c r="C835">
        <f t="shared" si="109"/>
        <v>4498.1858169498028</v>
      </c>
      <c r="D835">
        <f t="shared" si="110"/>
        <v>0</v>
      </c>
      <c r="E835">
        <f t="shared" si="114"/>
        <v>2280021.8120710938</v>
      </c>
      <c r="F835">
        <f t="shared" si="111"/>
        <v>3749.3293825951837</v>
      </c>
      <c r="G835">
        <f t="shared" si="115"/>
        <v>4498.1858169498028</v>
      </c>
      <c r="H835">
        <f t="shared" si="112"/>
        <v>498.18581694980242</v>
      </c>
      <c r="I835">
        <f t="shared" si="113"/>
        <v>2279272.9556367393</v>
      </c>
      <c r="J835">
        <f t="shared" si="116"/>
        <v>0</v>
      </c>
    </row>
    <row r="836" spans="1:10" x14ac:dyDescent="0.25">
      <c r="A836">
        <v>817</v>
      </c>
      <c r="B836">
        <f t="shared" si="108"/>
        <v>0.73878028631022008</v>
      </c>
      <c r="C836">
        <f t="shared" si="109"/>
        <v>4498.5117722622726</v>
      </c>
      <c r="D836">
        <f t="shared" si="110"/>
        <v>0</v>
      </c>
      <c r="E836">
        <f t="shared" si="114"/>
        <v>2279272.9556367393</v>
      </c>
      <c r="F836">
        <f t="shared" si="111"/>
        <v>3748.0979428704377</v>
      </c>
      <c r="G836">
        <f t="shared" si="115"/>
        <v>4498.5117722622726</v>
      </c>
      <c r="H836">
        <f t="shared" si="112"/>
        <v>498.51177226227259</v>
      </c>
      <c r="I836">
        <f t="shared" si="113"/>
        <v>2278522.5418073474</v>
      </c>
      <c r="J836">
        <f t="shared" si="116"/>
        <v>0</v>
      </c>
    </row>
    <row r="837" spans="1:10" x14ac:dyDescent="0.25">
      <c r="A837">
        <v>818</v>
      </c>
      <c r="B837">
        <f t="shared" si="108"/>
        <v>0.73920913784007469</v>
      </c>
      <c r="C837">
        <f t="shared" si="109"/>
        <v>4498.8372395720289</v>
      </c>
      <c r="D837">
        <f t="shared" si="110"/>
        <v>0</v>
      </c>
      <c r="E837">
        <f t="shared" si="114"/>
        <v>2278522.5418073474</v>
      </c>
      <c r="F837">
        <f t="shared" si="111"/>
        <v>3746.8639421232747</v>
      </c>
      <c r="G837">
        <f t="shared" si="115"/>
        <v>4498.8372395720289</v>
      </c>
      <c r="H837">
        <f t="shared" si="112"/>
        <v>498.83723957202909</v>
      </c>
      <c r="I837">
        <f t="shared" si="113"/>
        <v>2277770.5685098991</v>
      </c>
      <c r="J837">
        <f t="shared" si="116"/>
        <v>0</v>
      </c>
    </row>
    <row r="838" spans="1:10" x14ac:dyDescent="0.25">
      <c r="A838">
        <v>819</v>
      </c>
      <c r="B838">
        <f t="shared" si="108"/>
        <v>0.73963728531267392</v>
      </c>
      <c r="C838">
        <f t="shared" si="109"/>
        <v>4499.1622195358232</v>
      </c>
      <c r="D838">
        <f t="shared" si="110"/>
        <v>0</v>
      </c>
      <c r="E838">
        <f t="shared" si="114"/>
        <v>2277770.5685098991</v>
      </c>
      <c r="F838">
        <f t="shared" si="111"/>
        <v>3745.6273769447648</v>
      </c>
      <c r="G838">
        <f t="shared" si="115"/>
        <v>4499.1622195358232</v>
      </c>
      <c r="H838">
        <f t="shared" si="112"/>
        <v>499.16221953582317</v>
      </c>
      <c r="I838">
        <f t="shared" si="113"/>
        <v>2277017.0336673078</v>
      </c>
      <c r="J838">
        <f t="shared" si="116"/>
        <v>0</v>
      </c>
    </row>
    <row r="839" spans="1:10" x14ac:dyDescent="0.25">
      <c r="A839">
        <v>820</v>
      </c>
      <c r="B839">
        <f t="shared" si="108"/>
        <v>0.74006472988388783</v>
      </c>
      <c r="C839">
        <f t="shared" si="109"/>
        <v>4499.486712809754</v>
      </c>
      <c r="D839">
        <f t="shared" si="110"/>
        <v>0</v>
      </c>
      <c r="E839">
        <f t="shared" si="114"/>
        <v>2277017.0336673078</v>
      </c>
      <c r="F839">
        <f t="shared" si="111"/>
        <v>3744.3882439192912</v>
      </c>
      <c r="G839">
        <f t="shared" si="115"/>
        <v>4499.486712809754</v>
      </c>
      <c r="H839">
        <f t="shared" si="112"/>
        <v>499.4867128097539</v>
      </c>
      <c r="I839">
        <f t="shared" si="113"/>
        <v>2276261.9351984174</v>
      </c>
      <c r="J839">
        <f t="shared" si="116"/>
        <v>0</v>
      </c>
    </row>
    <row r="840" spans="1:10" x14ac:dyDescent="0.25">
      <c r="A840">
        <v>821</v>
      </c>
      <c r="B840">
        <f t="shared" si="108"/>
        <v>0.74049147270768889</v>
      </c>
      <c r="C840">
        <f t="shared" si="109"/>
        <v>4499.8107200492695</v>
      </c>
      <c r="D840">
        <f t="shared" si="110"/>
        <v>0</v>
      </c>
      <c r="E840">
        <f t="shared" si="114"/>
        <v>2276261.9351984174</v>
      </c>
      <c r="F840">
        <f t="shared" si="111"/>
        <v>3743.1465396245453</v>
      </c>
      <c r="G840">
        <f t="shared" si="115"/>
        <v>4499.8107200492695</v>
      </c>
      <c r="H840">
        <f t="shared" si="112"/>
        <v>499.81072004926938</v>
      </c>
      <c r="I840">
        <f t="shared" si="113"/>
        <v>2275505.2710179924</v>
      </c>
      <c r="J840">
        <f t="shared" si="116"/>
        <v>0</v>
      </c>
    </row>
    <row r="841" spans="1:10" x14ac:dyDescent="0.25">
      <c r="A841">
        <v>822</v>
      </c>
      <c r="B841">
        <f t="shared" si="108"/>
        <v>0.74091751493615488</v>
      </c>
      <c r="C841">
        <f t="shared" si="109"/>
        <v>4500.1342419091652</v>
      </c>
      <c r="D841">
        <f t="shared" si="110"/>
        <v>0</v>
      </c>
      <c r="E841">
        <f t="shared" si="114"/>
        <v>2275505.2710179924</v>
      </c>
      <c r="F841">
        <f t="shared" si="111"/>
        <v>3741.9022606315089</v>
      </c>
      <c r="G841">
        <f t="shared" si="115"/>
        <v>4500.1342419091652</v>
      </c>
      <c r="H841">
        <f t="shared" si="112"/>
        <v>500.13424190916533</v>
      </c>
      <c r="I841">
        <f t="shared" si="113"/>
        <v>2274747.0390367145</v>
      </c>
      <c r="J841">
        <f t="shared" si="116"/>
        <v>0</v>
      </c>
    </row>
    <row r="842" spans="1:10" x14ac:dyDescent="0.25">
      <c r="A842">
        <v>823</v>
      </c>
      <c r="B842">
        <f t="shared" si="108"/>
        <v>0.74134285771947217</v>
      </c>
      <c r="C842">
        <f t="shared" si="109"/>
        <v>4500.4572790435859</v>
      </c>
      <c r="D842">
        <f t="shared" si="110"/>
        <v>0</v>
      </c>
      <c r="E842">
        <f t="shared" si="114"/>
        <v>2274747.0390367145</v>
      </c>
      <c r="F842">
        <f t="shared" si="111"/>
        <v>3740.655403504451</v>
      </c>
      <c r="G842">
        <f t="shared" si="115"/>
        <v>4500.4572790435859</v>
      </c>
      <c r="H842">
        <f t="shared" si="112"/>
        <v>500.4572790435858</v>
      </c>
      <c r="I842">
        <f t="shared" si="113"/>
        <v>2273987.2371611753</v>
      </c>
      <c r="J842">
        <f t="shared" si="116"/>
        <v>0</v>
      </c>
    </row>
    <row r="843" spans="1:10" x14ac:dyDescent="0.25">
      <c r="A843">
        <v>824</v>
      </c>
      <c r="B843">
        <f t="shared" si="108"/>
        <v>0.7417675022059389</v>
      </c>
      <c r="C843">
        <f t="shared" si="109"/>
        <v>4500.7798321060227</v>
      </c>
      <c r="D843">
        <f t="shared" si="110"/>
        <v>0</v>
      </c>
      <c r="E843">
        <f t="shared" si="114"/>
        <v>2273987.2371611753</v>
      </c>
      <c r="F843">
        <f t="shared" si="111"/>
        <v>3739.4059648009138</v>
      </c>
      <c r="G843">
        <f t="shared" si="115"/>
        <v>4500.7798321060227</v>
      </c>
      <c r="H843">
        <f t="shared" si="112"/>
        <v>500.77983210602241</v>
      </c>
      <c r="I843">
        <f t="shared" si="113"/>
        <v>2273225.8632938704</v>
      </c>
      <c r="J843">
        <f t="shared" si="116"/>
        <v>0</v>
      </c>
    </row>
    <row r="844" spans="1:10" x14ac:dyDescent="0.25">
      <c r="A844">
        <v>825</v>
      </c>
      <c r="B844">
        <f t="shared" si="108"/>
        <v>0.74219144954196836</v>
      </c>
      <c r="C844">
        <f t="shared" si="109"/>
        <v>4501.1019017493154</v>
      </c>
      <c r="D844">
        <f t="shared" si="110"/>
        <v>0</v>
      </c>
      <c r="E844">
        <f t="shared" si="114"/>
        <v>2273225.8632938704</v>
      </c>
      <c r="F844">
        <f t="shared" si="111"/>
        <v>3738.153941071705</v>
      </c>
      <c r="G844">
        <f t="shared" si="115"/>
        <v>4501.1019017493154</v>
      </c>
      <c r="H844">
        <f t="shared" si="112"/>
        <v>501.10190174931523</v>
      </c>
      <c r="I844">
        <f t="shared" si="113"/>
        <v>2272462.9153331928</v>
      </c>
      <c r="J844">
        <f t="shared" si="116"/>
        <v>0</v>
      </c>
    </row>
    <row r="845" spans="1:10" x14ac:dyDescent="0.25">
      <c r="A845">
        <v>826</v>
      </c>
      <c r="B845">
        <f t="shared" si="108"/>
        <v>0.74261470087209136</v>
      </c>
      <c r="C845">
        <f t="shared" si="109"/>
        <v>4501.4234886256518</v>
      </c>
      <c r="D845">
        <f t="shared" si="110"/>
        <v>0</v>
      </c>
      <c r="E845">
        <f t="shared" si="114"/>
        <v>2272462.9153331928</v>
      </c>
      <c r="F845">
        <f t="shared" si="111"/>
        <v>3736.8993288608854</v>
      </c>
      <c r="G845">
        <f t="shared" si="115"/>
        <v>4501.4234886256518</v>
      </c>
      <c r="H845">
        <f t="shared" si="112"/>
        <v>501.42348862565166</v>
      </c>
      <c r="I845">
        <f t="shared" si="113"/>
        <v>2271698.3911734279</v>
      </c>
      <c r="J845">
        <f t="shared" si="116"/>
        <v>0</v>
      </c>
    </row>
    <row r="846" spans="1:10" x14ac:dyDescent="0.25">
      <c r="A846">
        <v>827</v>
      </c>
      <c r="B846">
        <f t="shared" si="108"/>
        <v>0.74303725733895964</v>
      </c>
      <c r="C846">
        <f t="shared" si="109"/>
        <v>4501.7445933865665</v>
      </c>
      <c r="D846">
        <f t="shared" si="110"/>
        <v>0</v>
      </c>
      <c r="E846">
        <f t="shared" si="114"/>
        <v>2271698.3911734279</v>
      </c>
      <c r="F846">
        <f t="shared" si="111"/>
        <v>3735.642124705761</v>
      </c>
      <c r="G846">
        <f t="shared" si="115"/>
        <v>4501.7445933865665</v>
      </c>
      <c r="H846">
        <f t="shared" si="112"/>
        <v>501.74459338656663</v>
      </c>
      <c r="I846">
        <f t="shared" si="113"/>
        <v>2270932.2887047473</v>
      </c>
      <c r="J846">
        <f t="shared" si="116"/>
        <v>0</v>
      </c>
    </row>
    <row r="847" spans="1:10" x14ac:dyDescent="0.25">
      <c r="A847">
        <v>828</v>
      </c>
      <c r="B847">
        <f t="shared" si="108"/>
        <v>0.74345912008334913</v>
      </c>
      <c r="C847">
        <f t="shared" si="109"/>
        <v>4502.0652166829432</v>
      </c>
      <c r="D847">
        <f t="shared" si="110"/>
        <v>0</v>
      </c>
      <c r="E847">
        <f t="shared" si="114"/>
        <v>2270932.2887047473</v>
      </c>
      <c r="F847">
        <f t="shared" si="111"/>
        <v>3734.3823251368726</v>
      </c>
      <c r="G847">
        <f t="shared" si="115"/>
        <v>4502.0652166829432</v>
      </c>
      <c r="H847">
        <f t="shared" si="112"/>
        <v>502.06521668294295</v>
      </c>
      <c r="I847">
        <f t="shared" si="113"/>
        <v>2270164.6058132015</v>
      </c>
      <c r="J847">
        <f t="shared" si="116"/>
        <v>0</v>
      </c>
    </row>
    <row r="848" spans="1:10" x14ac:dyDescent="0.25">
      <c r="A848">
        <v>829</v>
      </c>
      <c r="B848">
        <f t="shared" si="108"/>
        <v>0.74388029024416302</v>
      </c>
      <c r="C848">
        <f t="shared" si="109"/>
        <v>4502.3853591650113</v>
      </c>
      <c r="D848">
        <f t="shared" si="110"/>
        <v>0</v>
      </c>
      <c r="E848">
        <f t="shared" si="114"/>
        <v>2270164.6058132015</v>
      </c>
      <c r="F848">
        <f t="shared" si="111"/>
        <v>3733.1199266779854</v>
      </c>
      <c r="G848">
        <f t="shared" si="115"/>
        <v>4502.3853591650113</v>
      </c>
      <c r="H848">
        <f t="shared" si="112"/>
        <v>502.38535916501081</v>
      </c>
      <c r="I848">
        <f t="shared" si="113"/>
        <v>2269395.3403807147</v>
      </c>
      <c r="J848">
        <f t="shared" si="116"/>
        <v>0</v>
      </c>
    </row>
    <row r="849" spans="1:10" x14ac:dyDescent="0.25">
      <c r="A849">
        <v>830</v>
      </c>
      <c r="B849">
        <f t="shared" si="108"/>
        <v>0.74430076895843478</v>
      </c>
      <c r="C849">
        <f t="shared" si="109"/>
        <v>4502.7050214823475</v>
      </c>
      <c r="D849">
        <f t="shared" si="110"/>
        <v>0</v>
      </c>
      <c r="E849">
        <f t="shared" si="114"/>
        <v>2269395.3403807147</v>
      </c>
      <c r="F849">
        <f t="shared" si="111"/>
        <v>3731.8549258460775</v>
      </c>
      <c r="G849">
        <f t="shared" si="115"/>
        <v>4502.7050214823475</v>
      </c>
      <c r="H849">
        <f t="shared" si="112"/>
        <v>502.70502148234755</v>
      </c>
      <c r="I849">
        <f t="shared" si="113"/>
        <v>2268624.4902850785</v>
      </c>
      <c r="J849">
        <f t="shared" si="116"/>
        <v>0</v>
      </c>
    </row>
    <row r="850" spans="1:10" x14ac:dyDescent="0.25">
      <c r="A850">
        <v>831</v>
      </c>
      <c r="B850">
        <f t="shared" si="108"/>
        <v>0.74472055736133091</v>
      </c>
      <c r="C850">
        <f t="shared" si="109"/>
        <v>4503.0242042838781</v>
      </c>
      <c r="D850">
        <f t="shared" si="110"/>
        <v>0</v>
      </c>
      <c r="E850">
        <f t="shared" si="114"/>
        <v>2268624.4902850785</v>
      </c>
      <c r="F850">
        <f t="shared" si="111"/>
        <v>3730.5873191513333</v>
      </c>
      <c r="G850">
        <f t="shared" si="115"/>
        <v>4503.0242042838781</v>
      </c>
      <c r="H850">
        <f t="shared" si="112"/>
        <v>503.02420428387802</v>
      </c>
      <c r="I850">
        <f t="shared" si="113"/>
        <v>2267852.0533999461</v>
      </c>
      <c r="J850">
        <f t="shared" si="116"/>
        <v>0</v>
      </c>
    </row>
    <row r="851" spans="1:10" x14ac:dyDescent="0.25">
      <c r="A851">
        <v>832</v>
      </c>
      <c r="B851">
        <f t="shared" si="108"/>
        <v>0.74513965658615455</v>
      </c>
      <c r="C851">
        <f t="shared" si="109"/>
        <v>4503.3429082178745</v>
      </c>
      <c r="D851">
        <f t="shared" si="110"/>
        <v>0</v>
      </c>
      <c r="E851">
        <f t="shared" si="114"/>
        <v>2267852.0533999461</v>
      </c>
      <c r="F851">
        <f t="shared" si="111"/>
        <v>3729.3171030971293</v>
      </c>
      <c r="G851">
        <f t="shared" si="115"/>
        <v>4503.3429082178745</v>
      </c>
      <c r="H851">
        <f t="shared" si="112"/>
        <v>503.3429082178742</v>
      </c>
      <c r="I851">
        <f t="shared" si="113"/>
        <v>2267078.0275948253</v>
      </c>
      <c r="J851">
        <f t="shared" si="116"/>
        <v>0</v>
      </c>
    </row>
    <row r="852" spans="1:10" x14ac:dyDescent="0.25">
      <c r="A852">
        <v>833</v>
      </c>
      <c r="B852">
        <f t="shared" ref="B852:B915" si="117">MAX(0,MIN(1,1-(1+$B$3)^-A852))</f>
        <v>0.74555806776434796</v>
      </c>
      <c r="C852">
        <f t="shared" ref="C852:C915" si="118">IF(1-$B$6*B852&gt;0,$B$5/(1-$B$6*B852),$B$5)</f>
        <v>4503.6611339319552</v>
      </c>
      <c r="D852">
        <f t="shared" ref="D852:D915" si="119">IF(A852&lt;=$B$4,C852/(1+$B$3)^A852,0)</f>
        <v>0</v>
      </c>
      <c r="E852">
        <f t="shared" si="114"/>
        <v>2267078.0275948253</v>
      </c>
      <c r="F852">
        <f t="shared" ref="F852:F915" si="120">E852*$B$3</f>
        <v>3728.044274180028</v>
      </c>
      <c r="G852">
        <f t="shared" si="115"/>
        <v>4503.6611339319552</v>
      </c>
      <c r="H852">
        <f t="shared" ref="H852:H915" si="121">G852*$B$6*B852</f>
        <v>503.66113393195513</v>
      </c>
      <c r="I852">
        <f t="shared" ref="I852:I915" si="122">MAX(0,E852+F852-G852)</f>
        <v>2266302.4107350735</v>
      </c>
      <c r="J852">
        <f t="shared" si="116"/>
        <v>0</v>
      </c>
    </row>
    <row r="853" spans="1:10" x14ac:dyDescent="0.25">
      <c r="A853">
        <v>834</v>
      </c>
      <c r="B853">
        <f t="shared" si="117"/>
        <v>0.74597579202549624</v>
      </c>
      <c r="C853">
        <f t="shared" si="118"/>
        <v>4503.9788820730873</v>
      </c>
      <c r="D853">
        <f t="shared" si="119"/>
        <v>0</v>
      </c>
      <c r="E853">
        <f t="shared" ref="E853:E916" si="123">I852</f>
        <v>2266302.4107350735</v>
      </c>
      <c r="F853">
        <f t="shared" si="120"/>
        <v>3726.7688288897648</v>
      </c>
      <c r="G853">
        <f t="shared" ref="G853:G916" si="124">IF(OR(J852=1,E853+F853&lt;=0),0,MIN(C853,E853+F853))</f>
        <v>4503.9788820730873</v>
      </c>
      <c r="H853">
        <f t="shared" si="121"/>
        <v>503.97888207308711</v>
      </c>
      <c r="I853">
        <f t="shared" si="122"/>
        <v>2265525.2006818904</v>
      </c>
      <c r="J853">
        <f t="shared" ref="J853:J916" si="125">IF(OR(J852=1,E853+F853&lt;=0,C853&gt;=E853+F853),1,0)</f>
        <v>0</v>
      </c>
    </row>
    <row r="854" spans="1:10" x14ac:dyDescent="0.25">
      <c r="A854">
        <v>835</v>
      </c>
      <c r="B854">
        <f t="shared" si="117"/>
        <v>0.74639283049732974</v>
      </c>
      <c r="C854">
        <f t="shared" si="118"/>
        <v>4504.2961532875825</v>
      </c>
      <c r="D854">
        <f t="shared" si="119"/>
        <v>0</v>
      </c>
      <c r="E854">
        <f t="shared" si="123"/>
        <v>2265525.2006818904</v>
      </c>
      <c r="F854">
        <f t="shared" si="120"/>
        <v>3725.4907637092388</v>
      </c>
      <c r="G854">
        <f t="shared" si="124"/>
        <v>4504.2961532875825</v>
      </c>
      <c r="H854">
        <f t="shared" si="121"/>
        <v>504.29615328758291</v>
      </c>
      <c r="I854">
        <f t="shared" si="122"/>
        <v>2264746.3952923124</v>
      </c>
      <c r="J854">
        <f t="shared" si="125"/>
        <v>0</v>
      </c>
    </row>
    <row r="855" spans="1:10" x14ac:dyDescent="0.25">
      <c r="A855">
        <v>836</v>
      </c>
      <c r="B855">
        <f t="shared" si="117"/>
        <v>0.7468091843057274</v>
      </c>
      <c r="C855">
        <f t="shared" si="118"/>
        <v>4504.6129482211027</v>
      </c>
      <c r="D855">
        <f t="shared" si="119"/>
        <v>0</v>
      </c>
      <c r="E855">
        <f t="shared" si="123"/>
        <v>2264746.3952923124</v>
      </c>
      <c r="F855">
        <f t="shared" si="120"/>
        <v>3724.2100751145026</v>
      </c>
      <c r="G855">
        <f t="shared" si="124"/>
        <v>4504.6129482211027</v>
      </c>
      <c r="H855">
        <f t="shared" si="121"/>
        <v>504.6129482211029</v>
      </c>
      <c r="I855">
        <f t="shared" si="122"/>
        <v>2263965.9924192056</v>
      </c>
      <c r="J855">
        <f t="shared" si="125"/>
        <v>0</v>
      </c>
    </row>
    <row r="856" spans="1:10" x14ac:dyDescent="0.25">
      <c r="A856">
        <v>837</v>
      </c>
      <c r="B856">
        <f t="shared" si="117"/>
        <v>0.74722485457472021</v>
      </c>
      <c r="C856">
        <f t="shared" si="118"/>
        <v>4504.9292675186543</v>
      </c>
      <c r="D856">
        <f t="shared" si="119"/>
        <v>0</v>
      </c>
      <c r="E856">
        <f t="shared" si="123"/>
        <v>2263965.9924192056</v>
      </c>
      <c r="F856">
        <f t="shared" si="120"/>
        <v>3722.9267595747524</v>
      </c>
      <c r="G856">
        <f t="shared" si="124"/>
        <v>4504.9292675186543</v>
      </c>
      <c r="H856">
        <f t="shared" si="121"/>
        <v>504.92926751865411</v>
      </c>
      <c r="I856">
        <f t="shared" si="122"/>
        <v>2263183.9899112615</v>
      </c>
      <c r="J856">
        <f t="shared" si="125"/>
        <v>0</v>
      </c>
    </row>
    <row r="857" spans="1:10" x14ac:dyDescent="0.25">
      <c r="A857">
        <v>838</v>
      </c>
      <c r="B857">
        <f t="shared" si="117"/>
        <v>0.74763984242649306</v>
      </c>
      <c r="C857">
        <f t="shared" si="118"/>
        <v>4505.2451118245899</v>
      </c>
      <c r="D857">
        <f t="shared" si="119"/>
        <v>0</v>
      </c>
      <c r="E857">
        <f t="shared" si="123"/>
        <v>2263183.9899112615</v>
      </c>
      <c r="F857">
        <f t="shared" si="120"/>
        <v>3721.640813552317</v>
      </c>
      <c r="G857">
        <f t="shared" si="124"/>
        <v>4505.2451118245899</v>
      </c>
      <c r="H857">
        <f t="shared" si="121"/>
        <v>505.24511182458963</v>
      </c>
      <c r="I857">
        <f t="shared" si="122"/>
        <v>2262400.3856129893</v>
      </c>
      <c r="J857">
        <f t="shared" si="125"/>
        <v>0</v>
      </c>
    </row>
    <row r="858" spans="1:10" x14ac:dyDescent="0.25">
      <c r="A858">
        <v>839</v>
      </c>
      <c r="B858">
        <f t="shared" si="117"/>
        <v>0.748054148981389</v>
      </c>
      <c r="C858">
        <f t="shared" si="118"/>
        <v>4505.5604817826097</v>
      </c>
      <c r="D858">
        <f t="shared" si="119"/>
        <v>0</v>
      </c>
      <c r="E858">
        <f t="shared" si="123"/>
        <v>2262400.3856129893</v>
      </c>
      <c r="F858">
        <f t="shared" si="120"/>
        <v>3720.3522335026505</v>
      </c>
      <c r="G858">
        <f t="shared" si="124"/>
        <v>4505.5604817826097</v>
      </c>
      <c r="H858">
        <f t="shared" si="121"/>
        <v>505.56048178261005</v>
      </c>
      <c r="I858">
        <f t="shared" si="122"/>
        <v>2261615.1773647093</v>
      </c>
      <c r="J858">
        <f t="shared" si="125"/>
        <v>0</v>
      </c>
    </row>
    <row r="859" spans="1:10" x14ac:dyDescent="0.25">
      <c r="A859">
        <v>840</v>
      </c>
      <c r="B859">
        <f t="shared" si="117"/>
        <v>0.74846777535791198</v>
      </c>
      <c r="C859">
        <f t="shared" si="118"/>
        <v>4505.8753780357629</v>
      </c>
      <c r="D859">
        <f t="shared" si="119"/>
        <v>0</v>
      </c>
      <c r="E859">
        <f t="shared" si="123"/>
        <v>2261615.1773647093</v>
      </c>
      <c r="F859">
        <f t="shared" si="120"/>
        <v>3719.0610158743166</v>
      </c>
      <c r="G859">
        <f t="shared" si="124"/>
        <v>4505.8753780357629</v>
      </c>
      <c r="H859">
        <f t="shared" si="121"/>
        <v>505.87537803576271</v>
      </c>
      <c r="I859">
        <f t="shared" si="122"/>
        <v>2260828.3630025475</v>
      </c>
      <c r="J859">
        <f t="shared" si="125"/>
        <v>0</v>
      </c>
    </row>
    <row r="860" spans="1:10" x14ac:dyDescent="0.25">
      <c r="A860">
        <v>841</v>
      </c>
      <c r="B860">
        <f t="shared" si="117"/>
        <v>0.74888072267272909</v>
      </c>
      <c r="C860">
        <f t="shared" si="118"/>
        <v>4506.189801226441</v>
      </c>
      <c r="D860">
        <f t="shared" si="119"/>
        <v>0</v>
      </c>
      <c r="E860">
        <f t="shared" si="123"/>
        <v>2260828.3630025475</v>
      </c>
      <c r="F860">
        <f t="shared" si="120"/>
        <v>3717.7671571089822</v>
      </c>
      <c r="G860">
        <f t="shared" si="124"/>
        <v>4506.189801226441</v>
      </c>
      <c r="H860">
        <f t="shared" si="121"/>
        <v>506.18980122644081</v>
      </c>
      <c r="I860">
        <f t="shared" si="122"/>
        <v>2260039.9403584301</v>
      </c>
      <c r="J860">
        <f t="shared" si="125"/>
        <v>0</v>
      </c>
    </row>
    <row r="861" spans="1:10" x14ac:dyDescent="0.25">
      <c r="A861">
        <v>842</v>
      </c>
      <c r="B861">
        <f t="shared" si="117"/>
        <v>0.74929299204067457</v>
      </c>
      <c r="C861">
        <f t="shared" si="118"/>
        <v>4506.5037519963844</v>
      </c>
      <c r="D861">
        <f t="shared" si="119"/>
        <v>0</v>
      </c>
      <c r="E861">
        <f t="shared" si="123"/>
        <v>2260039.9403584301</v>
      </c>
      <c r="F861">
        <f t="shared" si="120"/>
        <v>3716.4706536414092</v>
      </c>
      <c r="G861">
        <f t="shared" si="124"/>
        <v>4506.5037519963844</v>
      </c>
      <c r="H861">
        <f t="shared" si="121"/>
        <v>506.50375199638449</v>
      </c>
      <c r="I861">
        <f t="shared" si="122"/>
        <v>2259249.9072600752</v>
      </c>
      <c r="J861">
        <f t="shared" si="125"/>
        <v>0</v>
      </c>
    </row>
    <row r="862" spans="1:10" x14ac:dyDescent="0.25">
      <c r="A862">
        <v>843</v>
      </c>
      <c r="B862">
        <f t="shared" si="117"/>
        <v>0.74970458457475231</v>
      </c>
      <c r="C862">
        <f t="shared" si="118"/>
        <v>4506.8172309866804</v>
      </c>
      <c r="D862">
        <f t="shared" si="119"/>
        <v>0</v>
      </c>
      <c r="E862">
        <f t="shared" si="123"/>
        <v>2259249.9072600752</v>
      </c>
      <c r="F862">
        <f t="shared" si="120"/>
        <v>3715.1715018994378</v>
      </c>
      <c r="G862">
        <f t="shared" si="124"/>
        <v>4506.8172309866804</v>
      </c>
      <c r="H862">
        <f t="shared" si="121"/>
        <v>506.81723098668073</v>
      </c>
      <c r="I862">
        <f t="shared" si="122"/>
        <v>2258458.2615309879</v>
      </c>
      <c r="J862">
        <f t="shared" si="125"/>
        <v>0</v>
      </c>
    </row>
    <row r="863" spans="1:10" x14ac:dyDescent="0.25">
      <c r="A863">
        <v>844</v>
      </c>
      <c r="B863">
        <f t="shared" si="117"/>
        <v>0.75011550138613881</v>
      </c>
      <c r="C863">
        <f t="shared" si="118"/>
        <v>4507.1302388377626</v>
      </c>
      <c r="D863">
        <f t="shared" si="119"/>
        <v>0</v>
      </c>
      <c r="E863">
        <f t="shared" si="123"/>
        <v>2258458.2615309879</v>
      </c>
      <c r="F863">
        <f t="shared" si="120"/>
        <v>3713.8696983039817</v>
      </c>
      <c r="G863">
        <f t="shared" si="124"/>
        <v>4507.1302388377626</v>
      </c>
      <c r="H863">
        <f t="shared" si="121"/>
        <v>507.13023883776236</v>
      </c>
      <c r="I863">
        <f t="shared" si="122"/>
        <v>2257665.0009904541</v>
      </c>
      <c r="J863">
        <f t="shared" si="125"/>
        <v>0</v>
      </c>
    </row>
    <row r="864" spans="1:10" x14ac:dyDescent="0.25">
      <c r="A864">
        <v>845</v>
      </c>
      <c r="B864">
        <f t="shared" si="117"/>
        <v>0.75052574358418656</v>
      </c>
      <c r="C864">
        <f t="shared" si="118"/>
        <v>4507.4427761894085</v>
      </c>
      <c r="D864">
        <f t="shared" si="119"/>
        <v>0</v>
      </c>
      <c r="E864">
        <f t="shared" si="123"/>
        <v>2257665.0009904541</v>
      </c>
      <c r="F864">
        <f t="shared" si="120"/>
        <v>3712.5652392690149</v>
      </c>
      <c r="G864">
        <f t="shared" si="124"/>
        <v>4507.4427761894085</v>
      </c>
      <c r="H864">
        <f t="shared" si="121"/>
        <v>507.4427761894089</v>
      </c>
      <c r="I864">
        <f t="shared" si="122"/>
        <v>2256870.1234535337</v>
      </c>
      <c r="J864">
        <f t="shared" si="125"/>
        <v>0</v>
      </c>
    </row>
    <row r="865" spans="1:10" x14ac:dyDescent="0.25">
      <c r="A865">
        <v>846</v>
      </c>
      <c r="B865">
        <f t="shared" si="117"/>
        <v>0.75093531227642663</v>
      </c>
      <c r="C865">
        <f t="shared" si="118"/>
        <v>4507.7548436807465</v>
      </c>
      <c r="D865">
        <f t="shared" si="119"/>
        <v>0</v>
      </c>
      <c r="E865">
        <f t="shared" si="123"/>
        <v>2256870.1234535337</v>
      </c>
      <c r="F865">
        <f t="shared" si="120"/>
        <v>3711.2581212015643</v>
      </c>
      <c r="G865">
        <f t="shared" si="124"/>
        <v>4507.7548436807465</v>
      </c>
      <c r="H865">
        <f t="shared" si="121"/>
        <v>507.75484368074638</v>
      </c>
      <c r="I865">
        <f t="shared" si="122"/>
        <v>2256073.6267310549</v>
      </c>
      <c r="J865">
        <f t="shared" si="125"/>
        <v>0</v>
      </c>
    </row>
    <row r="866" spans="1:10" x14ac:dyDescent="0.25">
      <c r="A866">
        <v>847</v>
      </c>
      <c r="B866">
        <f t="shared" si="117"/>
        <v>0.75134420856857187</v>
      </c>
      <c r="C866">
        <f t="shared" si="118"/>
        <v>4508.0664419502464</v>
      </c>
      <c r="D866">
        <f t="shared" si="119"/>
        <v>0</v>
      </c>
      <c r="E866">
        <f t="shared" si="123"/>
        <v>2256073.6267310549</v>
      </c>
      <c r="F866">
        <f t="shared" si="120"/>
        <v>3709.9483405016954</v>
      </c>
      <c r="G866">
        <f t="shared" si="124"/>
        <v>4508.0664419502464</v>
      </c>
      <c r="H866">
        <f t="shared" si="121"/>
        <v>508.06644195024683</v>
      </c>
      <c r="I866">
        <f t="shared" si="122"/>
        <v>2255275.5086296061</v>
      </c>
      <c r="J866">
        <f t="shared" si="125"/>
        <v>0</v>
      </c>
    </row>
    <row r="867" spans="1:10" x14ac:dyDescent="0.25">
      <c r="A867">
        <v>848</v>
      </c>
      <c r="B867">
        <f t="shared" si="117"/>
        <v>0.75175243356452004</v>
      </c>
      <c r="C867">
        <f t="shared" si="118"/>
        <v>4508.3775716357295</v>
      </c>
      <c r="D867">
        <f t="shared" si="119"/>
        <v>0</v>
      </c>
      <c r="E867">
        <f t="shared" si="123"/>
        <v>2255275.5086296061</v>
      </c>
      <c r="F867">
        <f t="shared" si="120"/>
        <v>3708.6358935625035</v>
      </c>
      <c r="G867">
        <f t="shared" si="124"/>
        <v>4508.3775716357295</v>
      </c>
      <c r="H867">
        <f t="shared" si="121"/>
        <v>508.37757163572911</v>
      </c>
      <c r="I867">
        <f t="shared" si="122"/>
        <v>2254475.7669515326</v>
      </c>
      <c r="J867">
        <f t="shared" si="125"/>
        <v>0</v>
      </c>
    </row>
    <row r="868" spans="1:10" x14ac:dyDescent="0.25">
      <c r="A868">
        <v>849</v>
      </c>
      <c r="B868">
        <f t="shared" si="117"/>
        <v>0.75215998836635622</v>
      </c>
      <c r="C868">
        <f t="shared" si="118"/>
        <v>4508.6882333743579</v>
      </c>
      <c r="D868">
        <f t="shared" si="119"/>
        <v>0</v>
      </c>
      <c r="E868">
        <f t="shared" si="123"/>
        <v>2254475.7669515326</v>
      </c>
      <c r="F868">
        <f t="shared" si="120"/>
        <v>3707.320776770106</v>
      </c>
      <c r="G868">
        <f t="shared" si="124"/>
        <v>4508.6882333743579</v>
      </c>
      <c r="H868">
        <f t="shared" si="121"/>
        <v>508.68823337435759</v>
      </c>
      <c r="I868">
        <f t="shared" si="122"/>
        <v>2253674.3994949283</v>
      </c>
      <c r="J868">
        <f t="shared" si="125"/>
        <v>0</v>
      </c>
    </row>
    <row r="869" spans="1:10" x14ac:dyDescent="0.25">
      <c r="A869">
        <v>850</v>
      </c>
      <c r="B869">
        <f t="shared" si="117"/>
        <v>0.75256687407435641</v>
      </c>
      <c r="C869">
        <f t="shared" si="118"/>
        <v>4508.9984278026432</v>
      </c>
      <c r="D869">
        <f t="shared" si="119"/>
        <v>0</v>
      </c>
      <c r="E869">
        <f t="shared" si="123"/>
        <v>2253674.3994949283</v>
      </c>
      <c r="F869">
        <f t="shared" si="120"/>
        <v>3706.0029865036295</v>
      </c>
      <c r="G869">
        <f t="shared" si="124"/>
        <v>4508.9984278026432</v>
      </c>
      <c r="H869">
        <f t="shared" si="121"/>
        <v>508.99842780264345</v>
      </c>
      <c r="I869">
        <f t="shared" si="122"/>
        <v>2252871.4040536294</v>
      </c>
      <c r="J869">
        <f t="shared" si="125"/>
        <v>0</v>
      </c>
    </row>
    <row r="870" spans="1:10" x14ac:dyDescent="0.25">
      <c r="A870">
        <v>851</v>
      </c>
      <c r="B870">
        <f t="shared" si="117"/>
        <v>0.75297309178699023</v>
      </c>
      <c r="C870">
        <f t="shared" si="118"/>
        <v>4509.308155556444</v>
      </c>
      <c r="D870">
        <f t="shared" si="119"/>
        <v>0</v>
      </c>
      <c r="E870">
        <f t="shared" si="123"/>
        <v>2252871.4040536294</v>
      </c>
      <c r="F870">
        <f t="shared" si="120"/>
        <v>3704.6825191351977</v>
      </c>
      <c r="G870">
        <f t="shared" si="124"/>
        <v>4509.308155556444</v>
      </c>
      <c r="H870">
        <f t="shared" si="121"/>
        <v>509.30815555644386</v>
      </c>
      <c r="I870">
        <f t="shared" si="122"/>
        <v>2252066.7784172078</v>
      </c>
      <c r="J870">
        <f t="shared" si="125"/>
        <v>0</v>
      </c>
    </row>
    <row r="871" spans="1:10" x14ac:dyDescent="0.25">
      <c r="A871">
        <v>852</v>
      </c>
      <c r="B871">
        <f t="shared" si="117"/>
        <v>0.75337864260092391</v>
      </c>
      <c r="C871">
        <f t="shared" si="118"/>
        <v>4509.6174172709625</v>
      </c>
      <c r="D871">
        <f t="shared" si="119"/>
        <v>0</v>
      </c>
      <c r="E871">
        <f t="shared" si="123"/>
        <v>2252066.7784172078</v>
      </c>
      <c r="F871">
        <f t="shared" si="120"/>
        <v>3703.3593710299242</v>
      </c>
      <c r="G871">
        <f t="shared" si="124"/>
        <v>4509.6174172709625</v>
      </c>
      <c r="H871">
        <f t="shared" si="121"/>
        <v>509.61741727096228</v>
      </c>
      <c r="I871">
        <f t="shared" si="122"/>
        <v>2251260.5203709668</v>
      </c>
      <c r="J871">
        <f t="shared" si="125"/>
        <v>0</v>
      </c>
    </row>
    <row r="872" spans="1:10" x14ac:dyDescent="0.25">
      <c r="A872">
        <v>853</v>
      </c>
      <c r="B872">
        <f t="shared" si="117"/>
        <v>0.75378352761102319</v>
      </c>
      <c r="C872">
        <f t="shared" si="118"/>
        <v>4509.9262135807476</v>
      </c>
      <c r="D872">
        <f t="shared" si="119"/>
        <v>0</v>
      </c>
      <c r="E872">
        <f t="shared" si="123"/>
        <v>2251260.5203709668</v>
      </c>
      <c r="F872">
        <f t="shared" si="120"/>
        <v>3702.0335385459007</v>
      </c>
      <c r="G872">
        <f t="shared" si="124"/>
        <v>4509.9262135807476</v>
      </c>
      <c r="H872">
        <f t="shared" si="121"/>
        <v>509.92621358074808</v>
      </c>
      <c r="I872">
        <f t="shared" si="122"/>
        <v>2250452.6276959321</v>
      </c>
      <c r="J872">
        <f t="shared" si="125"/>
        <v>0</v>
      </c>
    </row>
    <row r="873" spans="1:10" x14ac:dyDescent="0.25">
      <c r="A873">
        <v>854</v>
      </c>
      <c r="B873">
        <f t="shared" si="117"/>
        <v>0.75418774791035625</v>
      </c>
      <c r="C873">
        <f t="shared" si="118"/>
        <v>4510.234545119697</v>
      </c>
      <c r="D873">
        <f t="shared" si="119"/>
        <v>0</v>
      </c>
      <c r="E873">
        <f t="shared" si="123"/>
        <v>2250452.6276959321</v>
      </c>
      <c r="F873">
        <f t="shared" si="120"/>
        <v>3700.7050180341871</v>
      </c>
      <c r="G873">
        <f t="shared" si="124"/>
        <v>4510.234545119697</v>
      </c>
      <c r="H873">
        <f t="shared" si="121"/>
        <v>510.23454511969715</v>
      </c>
      <c r="I873">
        <f t="shared" si="122"/>
        <v>2249643.0981688467</v>
      </c>
      <c r="J873">
        <f t="shared" si="125"/>
        <v>0</v>
      </c>
    </row>
    <row r="874" spans="1:10" x14ac:dyDescent="0.25">
      <c r="A874">
        <v>855</v>
      </c>
      <c r="B874">
        <f t="shared" si="117"/>
        <v>0.75459130459019719</v>
      </c>
      <c r="C874">
        <f t="shared" si="118"/>
        <v>4510.5424125210511</v>
      </c>
      <c r="D874">
        <f t="shared" si="119"/>
        <v>0</v>
      </c>
      <c r="E874">
        <f t="shared" si="123"/>
        <v>2249643.0981688467</v>
      </c>
      <c r="F874">
        <f t="shared" si="120"/>
        <v>3699.3738058387994</v>
      </c>
      <c r="G874">
        <f t="shared" si="124"/>
        <v>4510.5424125210511</v>
      </c>
      <c r="H874">
        <f t="shared" si="121"/>
        <v>510.54241252105129</v>
      </c>
      <c r="I874">
        <f t="shared" si="122"/>
        <v>2248831.9295621645</v>
      </c>
      <c r="J874">
        <f t="shared" si="125"/>
        <v>0</v>
      </c>
    </row>
    <row r="875" spans="1:10" x14ac:dyDescent="0.25">
      <c r="A875">
        <v>856</v>
      </c>
      <c r="B875">
        <f t="shared" si="117"/>
        <v>0.75499419874002816</v>
      </c>
      <c r="C875">
        <f t="shared" si="118"/>
        <v>4510.8498164173989</v>
      </c>
      <c r="D875">
        <f t="shared" si="119"/>
        <v>0</v>
      </c>
      <c r="E875">
        <f t="shared" si="123"/>
        <v>2248831.9295621645</v>
      </c>
      <c r="F875">
        <f t="shared" si="120"/>
        <v>3698.0398982966999</v>
      </c>
      <c r="G875">
        <f t="shared" si="124"/>
        <v>4510.8498164173989</v>
      </c>
      <c r="H875">
        <f t="shared" si="121"/>
        <v>510.84981641739859</v>
      </c>
      <c r="I875">
        <f t="shared" si="122"/>
        <v>2248019.119644044</v>
      </c>
      <c r="J875">
        <f t="shared" si="125"/>
        <v>0</v>
      </c>
    </row>
    <row r="876" spans="1:10" x14ac:dyDescent="0.25">
      <c r="A876">
        <v>857</v>
      </c>
      <c r="B876">
        <f t="shared" si="117"/>
        <v>0.75539643144754254</v>
      </c>
      <c r="C876">
        <f t="shared" si="118"/>
        <v>4511.1567574406727</v>
      </c>
      <c r="D876">
        <f t="shared" si="119"/>
        <v>0</v>
      </c>
      <c r="E876">
        <f t="shared" si="123"/>
        <v>2248019.119644044</v>
      </c>
      <c r="F876">
        <f t="shared" si="120"/>
        <v>3696.7032917377892</v>
      </c>
      <c r="G876">
        <f t="shared" si="124"/>
        <v>4511.1567574406727</v>
      </c>
      <c r="H876">
        <f t="shared" si="121"/>
        <v>511.15675744067266</v>
      </c>
      <c r="I876">
        <f t="shared" si="122"/>
        <v>2247204.666178341</v>
      </c>
      <c r="J876">
        <f t="shared" si="125"/>
        <v>0</v>
      </c>
    </row>
    <row r="877" spans="1:10" x14ac:dyDescent="0.25">
      <c r="A877">
        <v>858</v>
      </c>
      <c r="B877">
        <f t="shared" si="117"/>
        <v>0.75579800379864848</v>
      </c>
      <c r="C877">
        <f t="shared" si="118"/>
        <v>4511.4632362221537</v>
      </c>
      <c r="D877">
        <f t="shared" si="119"/>
        <v>0</v>
      </c>
      <c r="E877">
        <f t="shared" si="123"/>
        <v>2247204.666178341</v>
      </c>
      <c r="F877">
        <f t="shared" si="120"/>
        <v>3695.363982484891</v>
      </c>
      <c r="G877">
        <f t="shared" si="124"/>
        <v>4511.4632362221537</v>
      </c>
      <c r="H877">
        <f t="shared" si="121"/>
        <v>511.46323622215414</v>
      </c>
      <c r="I877">
        <f t="shared" si="122"/>
        <v>2246388.5669246037</v>
      </c>
      <c r="J877">
        <f t="shared" si="125"/>
        <v>0</v>
      </c>
    </row>
    <row r="878" spans="1:10" x14ac:dyDescent="0.25">
      <c r="A878">
        <v>859</v>
      </c>
      <c r="B878">
        <f t="shared" si="117"/>
        <v>0.75619891687747098</v>
      </c>
      <c r="C878">
        <f t="shared" si="118"/>
        <v>4511.7692533924692</v>
      </c>
      <c r="D878">
        <f t="shared" si="119"/>
        <v>0</v>
      </c>
      <c r="E878">
        <f t="shared" si="123"/>
        <v>2246388.5669246037</v>
      </c>
      <c r="F878">
        <f t="shared" si="120"/>
        <v>3694.0219668537457</v>
      </c>
      <c r="G878">
        <f t="shared" si="124"/>
        <v>4511.7692533924692</v>
      </c>
      <c r="H878">
        <f t="shared" si="121"/>
        <v>511.76925339246912</v>
      </c>
      <c r="I878">
        <f t="shared" si="122"/>
        <v>2245570.8196380651</v>
      </c>
      <c r="J878">
        <f t="shared" si="125"/>
        <v>0</v>
      </c>
    </row>
    <row r="879" spans="1:10" x14ac:dyDescent="0.25">
      <c r="A879">
        <v>860</v>
      </c>
      <c r="B879">
        <f t="shared" si="117"/>
        <v>0.75659917176635527</v>
      </c>
      <c r="C879">
        <f t="shared" si="118"/>
        <v>4512.0748095815898</v>
      </c>
      <c r="D879">
        <f t="shared" si="119"/>
        <v>0</v>
      </c>
      <c r="E879">
        <f t="shared" si="123"/>
        <v>2245570.8196380651</v>
      </c>
      <c r="F879">
        <f t="shared" si="120"/>
        <v>3692.6772411529982</v>
      </c>
      <c r="G879">
        <f t="shared" si="124"/>
        <v>4512.0748095815898</v>
      </c>
      <c r="H879">
        <f t="shared" si="121"/>
        <v>512.07480958158988</v>
      </c>
      <c r="I879">
        <f t="shared" si="122"/>
        <v>2244751.4220696366</v>
      </c>
      <c r="J879">
        <f t="shared" si="125"/>
        <v>0</v>
      </c>
    </row>
    <row r="880" spans="1:10" x14ac:dyDescent="0.25">
      <c r="A880">
        <v>861</v>
      </c>
      <c r="B880">
        <f t="shared" si="117"/>
        <v>0.75699876954586987</v>
      </c>
      <c r="C880">
        <f t="shared" si="118"/>
        <v>4512.3799054188348</v>
      </c>
      <c r="D880">
        <f t="shared" si="119"/>
        <v>0</v>
      </c>
      <c r="E880">
        <f t="shared" si="123"/>
        <v>2244751.4220696366</v>
      </c>
      <c r="F880">
        <f t="shared" si="120"/>
        <v>3691.3298016841868</v>
      </c>
      <c r="G880">
        <f t="shared" si="124"/>
        <v>4512.3799054188348</v>
      </c>
      <c r="H880">
        <f t="shared" si="121"/>
        <v>512.37990541883494</v>
      </c>
      <c r="I880">
        <f t="shared" si="122"/>
        <v>2243930.3719659019</v>
      </c>
      <c r="J880">
        <f t="shared" si="125"/>
        <v>0</v>
      </c>
    </row>
    <row r="881" spans="1:10" x14ac:dyDescent="0.25">
      <c r="A881">
        <v>862</v>
      </c>
      <c r="B881">
        <f t="shared" si="117"/>
        <v>0.75739771129480915</v>
      </c>
      <c r="C881">
        <f t="shared" si="118"/>
        <v>4512.6845415328689</v>
      </c>
      <c r="D881">
        <f t="shared" si="119"/>
        <v>0</v>
      </c>
      <c r="E881">
        <f t="shared" si="123"/>
        <v>2243930.3719659019</v>
      </c>
      <c r="F881">
        <f t="shared" si="120"/>
        <v>3689.9796447417325</v>
      </c>
      <c r="G881">
        <f t="shared" si="124"/>
        <v>4512.6845415328689</v>
      </c>
      <c r="H881">
        <f t="shared" si="121"/>
        <v>512.68454153286893</v>
      </c>
      <c r="I881">
        <f t="shared" si="122"/>
        <v>2243107.667069111</v>
      </c>
      <c r="J881">
        <f t="shared" si="125"/>
        <v>0</v>
      </c>
    </row>
    <row r="882" spans="1:10" x14ac:dyDescent="0.25">
      <c r="A882">
        <v>863</v>
      </c>
      <c r="B882">
        <f t="shared" si="117"/>
        <v>0.75779599809019615</v>
      </c>
      <c r="C882">
        <f t="shared" si="118"/>
        <v>4512.9887185517027</v>
      </c>
      <c r="D882">
        <f t="shared" si="119"/>
        <v>0</v>
      </c>
      <c r="E882">
        <f t="shared" si="123"/>
        <v>2243107.667069111</v>
      </c>
      <c r="F882">
        <f t="shared" si="120"/>
        <v>3688.6267666129302</v>
      </c>
      <c r="G882">
        <f t="shared" si="124"/>
        <v>4512.9887185517027</v>
      </c>
      <c r="H882">
        <f t="shared" si="121"/>
        <v>512.98871855170239</v>
      </c>
      <c r="I882">
        <f t="shared" si="122"/>
        <v>2242283.3051171722</v>
      </c>
      <c r="J882">
        <f t="shared" si="125"/>
        <v>0</v>
      </c>
    </row>
    <row r="883" spans="1:10" x14ac:dyDescent="0.25">
      <c r="A883">
        <v>864</v>
      </c>
      <c r="B883">
        <f t="shared" si="117"/>
        <v>0.75819363100728643</v>
      </c>
      <c r="C883">
        <f t="shared" si="118"/>
        <v>4513.2924371026929</v>
      </c>
      <c r="D883">
        <f t="shared" si="119"/>
        <v>0</v>
      </c>
      <c r="E883">
        <f t="shared" si="123"/>
        <v>2242283.3051171722</v>
      </c>
      <c r="F883">
        <f t="shared" si="120"/>
        <v>3687.2711635779356</v>
      </c>
      <c r="G883">
        <f t="shared" si="124"/>
        <v>4513.2924371026929</v>
      </c>
      <c r="H883">
        <f t="shared" si="121"/>
        <v>513.29243710269236</v>
      </c>
      <c r="I883">
        <f t="shared" si="122"/>
        <v>2241457.2838436477</v>
      </c>
      <c r="J883">
        <f t="shared" si="125"/>
        <v>0</v>
      </c>
    </row>
    <row r="884" spans="1:10" x14ac:dyDescent="0.25">
      <c r="A884">
        <v>865</v>
      </c>
      <c r="B884">
        <f t="shared" si="117"/>
        <v>0.75859061111956949</v>
      </c>
      <c r="C884">
        <f t="shared" si="118"/>
        <v>4513.5956978125414</v>
      </c>
      <c r="D884">
        <f t="shared" si="119"/>
        <v>0</v>
      </c>
      <c r="E884">
        <f t="shared" si="123"/>
        <v>2241457.2838436477</v>
      </c>
      <c r="F884">
        <f t="shared" si="120"/>
        <v>3685.9128319097567</v>
      </c>
      <c r="G884">
        <f t="shared" si="124"/>
        <v>4513.5956978125414</v>
      </c>
      <c r="H884">
        <f t="shared" si="121"/>
        <v>513.59569781254129</v>
      </c>
      <c r="I884">
        <f t="shared" si="122"/>
        <v>2240629.6009777449</v>
      </c>
      <c r="J884">
        <f t="shared" si="125"/>
        <v>0</v>
      </c>
    </row>
    <row r="885" spans="1:10" x14ac:dyDescent="0.25">
      <c r="A885">
        <v>866</v>
      </c>
      <c r="B885">
        <f t="shared" si="117"/>
        <v>0.75898693949877283</v>
      </c>
      <c r="C885">
        <f t="shared" si="118"/>
        <v>4513.8985013072988</v>
      </c>
      <c r="D885">
        <f t="shared" si="119"/>
        <v>0</v>
      </c>
      <c r="E885">
        <f t="shared" si="123"/>
        <v>2240629.6009777449</v>
      </c>
      <c r="F885">
        <f t="shared" si="120"/>
        <v>3684.5517678742417</v>
      </c>
      <c r="G885">
        <f t="shared" si="124"/>
        <v>4513.8985013072988</v>
      </c>
      <c r="H885">
        <f t="shared" si="121"/>
        <v>513.8985013072986</v>
      </c>
      <c r="I885">
        <f t="shared" si="122"/>
        <v>2239800.2542443117</v>
      </c>
      <c r="J885">
        <f t="shared" si="125"/>
        <v>0</v>
      </c>
    </row>
    <row r="886" spans="1:10" x14ac:dyDescent="0.25">
      <c r="A886">
        <v>867</v>
      </c>
      <c r="B886">
        <f t="shared" si="117"/>
        <v>0.75938261721486444</v>
      </c>
      <c r="C886">
        <f t="shared" si="118"/>
        <v>4514.2008482123592</v>
      </c>
      <c r="D886">
        <f t="shared" si="119"/>
        <v>0</v>
      </c>
      <c r="E886">
        <f t="shared" si="123"/>
        <v>2239800.2542443117</v>
      </c>
      <c r="F886">
        <f t="shared" si="120"/>
        <v>3683.1879677300685</v>
      </c>
      <c r="G886">
        <f t="shared" si="124"/>
        <v>4514.2008482123592</v>
      </c>
      <c r="H886">
        <f t="shared" si="121"/>
        <v>514.20084821235935</v>
      </c>
      <c r="I886">
        <f t="shared" si="122"/>
        <v>2238969.2413638295</v>
      </c>
      <c r="J886">
        <f t="shared" si="125"/>
        <v>0</v>
      </c>
    </row>
    <row r="887" spans="1:10" x14ac:dyDescent="0.25">
      <c r="A887">
        <v>868</v>
      </c>
      <c r="B887">
        <f t="shared" si="117"/>
        <v>0.75977764533605585</v>
      </c>
      <c r="C887">
        <f t="shared" si="118"/>
        <v>4514.5027391524654</v>
      </c>
      <c r="D887">
        <f t="shared" si="119"/>
        <v>0</v>
      </c>
      <c r="E887">
        <f t="shared" si="123"/>
        <v>2238969.2413638295</v>
      </c>
      <c r="F887">
        <f t="shared" si="120"/>
        <v>3681.8214277287357</v>
      </c>
      <c r="G887">
        <f t="shared" si="124"/>
        <v>4514.5027391524654</v>
      </c>
      <c r="H887">
        <f t="shared" si="121"/>
        <v>514.5027391524651</v>
      </c>
      <c r="I887">
        <f t="shared" si="122"/>
        <v>2238136.5600524056</v>
      </c>
      <c r="J887">
        <f t="shared" si="125"/>
        <v>0</v>
      </c>
    </row>
    <row r="888" spans="1:10" x14ac:dyDescent="0.25">
      <c r="A888">
        <v>869</v>
      </c>
      <c r="B888">
        <f t="shared" si="117"/>
        <v>0.76017202492880454</v>
      </c>
      <c r="C888">
        <f t="shared" si="118"/>
        <v>4514.8041747517036</v>
      </c>
      <c r="D888">
        <f t="shared" si="119"/>
        <v>0</v>
      </c>
      <c r="E888">
        <f t="shared" si="123"/>
        <v>2238136.5600524056</v>
      </c>
      <c r="F888">
        <f t="shared" si="120"/>
        <v>3680.452144114548</v>
      </c>
      <c r="G888">
        <f t="shared" si="124"/>
        <v>4514.8041747517036</v>
      </c>
      <c r="H888">
        <f t="shared" si="121"/>
        <v>514.80417475170339</v>
      </c>
      <c r="I888">
        <f t="shared" si="122"/>
        <v>2237302.2080217688</v>
      </c>
      <c r="J888">
        <f t="shared" si="125"/>
        <v>0</v>
      </c>
    </row>
    <row r="889" spans="1:10" x14ac:dyDescent="0.25">
      <c r="A889">
        <v>870</v>
      </c>
      <c r="B889">
        <f t="shared" si="117"/>
        <v>0.76056575705781737</v>
      </c>
      <c r="C889">
        <f t="shared" si="118"/>
        <v>4515.1051556335078</v>
      </c>
      <c r="D889">
        <f t="shared" si="119"/>
        <v>0</v>
      </c>
      <c r="E889">
        <f t="shared" si="123"/>
        <v>2237302.2080217688</v>
      </c>
      <c r="F889">
        <f t="shared" si="120"/>
        <v>3679.0801131246108</v>
      </c>
      <c r="G889">
        <f t="shared" si="124"/>
        <v>4515.1051556335078</v>
      </c>
      <c r="H889">
        <f t="shared" si="121"/>
        <v>515.10515563350793</v>
      </c>
      <c r="I889">
        <f t="shared" si="122"/>
        <v>2236466.1829792601</v>
      </c>
      <c r="J889">
        <f t="shared" si="125"/>
        <v>0</v>
      </c>
    </row>
    <row r="890" spans="1:10" x14ac:dyDescent="0.25">
      <c r="A890">
        <v>871</v>
      </c>
      <c r="B890">
        <f t="shared" si="117"/>
        <v>0.76095884278605341</v>
      </c>
      <c r="C890">
        <f t="shared" si="118"/>
        <v>4515.4056824206591</v>
      </c>
      <c r="D890">
        <f t="shared" si="119"/>
        <v>0</v>
      </c>
      <c r="E890">
        <f t="shared" si="123"/>
        <v>2236466.1829792601</v>
      </c>
      <c r="F890">
        <f t="shared" si="120"/>
        <v>3677.7053309888133</v>
      </c>
      <c r="G890">
        <f t="shared" si="124"/>
        <v>4515.4056824206591</v>
      </c>
      <c r="H890">
        <f t="shared" si="121"/>
        <v>515.40568242065922</v>
      </c>
      <c r="I890">
        <f t="shared" si="122"/>
        <v>2235628.4826278281</v>
      </c>
      <c r="J890">
        <f t="shared" si="125"/>
        <v>0</v>
      </c>
    </row>
    <row r="891" spans="1:10" x14ac:dyDescent="0.25">
      <c r="A891">
        <v>872</v>
      </c>
      <c r="B891">
        <f t="shared" si="117"/>
        <v>0.76135128317472622</v>
      </c>
      <c r="C891">
        <f t="shared" si="118"/>
        <v>4515.7057557352837</v>
      </c>
      <c r="D891">
        <f t="shared" si="119"/>
        <v>0</v>
      </c>
      <c r="E891">
        <f t="shared" si="123"/>
        <v>2235628.4826278281</v>
      </c>
      <c r="F891">
        <f t="shared" si="120"/>
        <v>3676.3277939298232</v>
      </c>
      <c r="G891">
        <f t="shared" si="124"/>
        <v>4515.7057557352837</v>
      </c>
      <c r="H891">
        <f t="shared" si="121"/>
        <v>515.70575573528322</v>
      </c>
      <c r="I891">
        <f t="shared" si="122"/>
        <v>2234789.1046660226</v>
      </c>
      <c r="J891">
        <f t="shared" si="125"/>
        <v>0</v>
      </c>
    </row>
    <row r="892" spans="1:10" x14ac:dyDescent="0.25">
      <c r="A892">
        <v>873</v>
      </c>
      <c r="B892">
        <f t="shared" si="117"/>
        <v>0.76174307928330742</v>
      </c>
      <c r="C892">
        <f t="shared" si="118"/>
        <v>4516.0053761988529</v>
      </c>
      <c r="D892">
        <f t="shared" si="119"/>
        <v>0</v>
      </c>
      <c r="E892">
        <f t="shared" si="123"/>
        <v>2234789.1046660226</v>
      </c>
      <c r="F892">
        <f t="shared" si="120"/>
        <v>3674.9474981630724</v>
      </c>
      <c r="G892">
        <f t="shared" si="124"/>
        <v>4516.0053761988529</v>
      </c>
      <c r="H892">
        <f t="shared" si="121"/>
        <v>516.00537619885279</v>
      </c>
      <c r="I892">
        <f t="shared" si="122"/>
        <v>2233948.046787987</v>
      </c>
      <c r="J892">
        <f t="shared" si="125"/>
        <v>0</v>
      </c>
    </row>
    <row r="893" spans="1:10" x14ac:dyDescent="0.25">
      <c r="A893">
        <v>874</v>
      </c>
      <c r="B893">
        <f t="shared" si="117"/>
        <v>0.76213423216952914</v>
      </c>
      <c r="C893">
        <f t="shared" si="118"/>
        <v>4516.304544432187</v>
      </c>
      <c r="D893">
        <f t="shared" si="119"/>
        <v>0</v>
      </c>
      <c r="E893">
        <f t="shared" si="123"/>
        <v>2233948.046787987</v>
      </c>
      <c r="F893">
        <f t="shared" si="120"/>
        <v>3673.5644398967493</v>
      </c>
      <c r="G893">
        <f t="shared" si="124"/>
        <v>4516.304544432187</v>
      </c>
      <c r="H893">
        <f t="shared" si="121"/>
        <v>516.30454443218696</v>
      </c>
      <c r="I893">
        <f t="shared" si="122"/>
        <v>2233105.3066834519</v>
      </c>
      <c r="J893">
        <f t="shared" si="125"/>
        <v>0</v>
      </c>
    </row>
    <row r="894" spans="1:10" x14ac:dyDescent="0.25">
      <c r="A894">
        <v>875</v>
      </c>
      <c r="B894">
        <f t="shared" si="117"/>
        <v>0.76252474288938732</v>
      </c>
      <c r="C894">
        <f t="shared" si="118"/>
        <v>4516.6032610554512</v>
      </c>
      <c r="D894">
        <f t="shared" si="119"/>
        <v>0</v>
      </c>
      <c r="E894">
        <f t="shared" si="123"/>
        <v>2233105.3066834519</v>
      </c>
      <c r="F894">
        <f t="shared" si="120"/>
        <v>3672.1786153317839</v>
      </c>
      <c r="G894">
        <f t="shared" si="124"/>
        <v>4516.6032610554512</v>
      </c>
      <c r="H894">
        <f t="shared" si="121"/>
        <v>516.60326105545141</v>
      </c>
      <c r="I894">
        <f t="shared" si="122"/>
        <v>2232260.8820377281</v>
      </c>
      <c r="J894">
        <f t="shared" si="125"/>
        <v>0</v>
      </c>
    </row>
    <row r="895" spans="1:10" x14ac:dyDescent="0.25">
      <c r="A895">
        <v>876</v>
      </c>
      <c r="B895">
        <f t="shared" si="117"/>
        <v>0.76291461249714387</v>
      </c>
      <c r="C895">
        <f t="shared" si="118"/>
        <v>4516.9015266881579</v>
      </c>
      <c r="D895">
        <f t="shared" si="119"/>
        <v>0</v>
      </c>
      <c r="E895">
        <f t="shared" si="123"/>
        <v>2232260.8820377281</v>
      </c>
      <c r="F895">
        <f t="shared" si="120"/>
        <v>3670.7900206618392</v>
      </c>
      <c r="G895">
        <f t="shared" si="124"/>
        <v>4516.9015266881579</v>
      </c>
      <c r="H895">
        <f t="shared" si="121"/>
        <v>516.90152668815801</v>
      </c>
      <c r="I895">
        <f t="shared" si="122"/>
        <v>2231414.7705317019</v>
      </c>
      <c r="J895">
        <f t="shared" si="125"/>
        <v>0</v>
      </c>
    </row>
    <row r="896" spans="1:10" x14ac:dyDescent="0.25">
      <c r="A896">
        <v>877</v>
      </c>
      <c r="B896">
        <f t="shared" si="117"/>
        <v>0.76330384204532997</v>
      </c>
      <c r="C896">
        <f t="shared" si="118"/>
        <v>4517.1993419491655</v>
      </c>
      <c r="D896">
        <f t="shared" si="119"/>
        <v>0</v>
      </c>
      <c r="E896">
        <f t="shared" si="123"/>
        <v>2231414.7705317019</v>
      </c>
      <c r="F896">
        <f t="shared" si="120"/>
        <v>3669.3986520733019</v>
      </c>
      <c r="G896">
        <f t="shared" si="124"/>
        <v>4517.1993419491655</v>
      </c>
      <c r="H896">
        <f t="shared" si="121"/>
        <v>517.19934194916505</v>
      </c>
      <c r="I896">
        <f t="shared" si="122"/>
        <v>2230566.9698418262</v>
      </c>
      <c r="J896">
        <f t="shared" si="125"/>
        <v>0</v>
      </c>
    </row>
    <row r="897" spans="1:10" x14ac:dyDescent="0.25">
      <c r="A897">
        <v>878</v>
      </c>
      <c r="B897">
        <f t="shared" si="117"/>
        <v>0.76369243258474884</v>
      </c>
      <c r="C897">
        <f t="shared" si="118"/>
        <v>4517.4967074566775</v>
      </c>
      <c r="D897">
        <f t="shared" si="119"/>
        <v>0</v>
      </c>
      <c r="E897">
        <f t="shared" si="123"/>
        <v>2230566.9698418262</v>
      </c>
      <c r="F897">
        <f t="shared" si="120"/>
        <v>3668.0045057452685</v>
      </c>
      <c r="G897">
        <f t="shared" si="124"/>
        <v>4517.4967074566775</v>
      </c>
      <c r="H897">
        <f t="shared" si="121"/>
        <v>517.49670745667754</v>
      </c>
      <c r="I897">
        <f t="shared" si="122"/>
        <v>2229717.4776401147</v>
      </c>
      <c r="J897">
        <f t="shared" si="125"/>
        <v>0</v>
      </c>
    </row>
    <row r="898" spans="1:10" x14ac:dyDescent="0.25">
      <c r="A898">
        <v>879</v>
      </c>
      <c r="B898">
        <f t="shared" si="117"/>
        <v>0.76408038516447863</v>
      </c>
      <c r="C898">
        <f t="shared" si="118"/>
        <v>4517.7936238282464</v>
      </c>
      <c r="D898">
        <f t="shared" si="119"/>
        <v>0</v>
      </c>
      <c r="E898">
        <f t="shared" si="123"/>
        <v>2229717.4776401147</v>
      </c>
      <c r="F898">
        <f t="shared" si="120"/>
        <v>3666.6075778495351</v>
      </c>
      <c r="G898">
        <f t="shared" si="124"/>
        <v>4517.7936238282464</v>
      </c>
      <c r="H898">
        <f t="shared" si="121"/>
        <v>517.79362382824684</v>
      </c>
      <c r="I898">
        <f t="shared" si="122"/>
        <v>2228866.291594136</v>
      </c>
      <c r="J898">
        <f t="shared" si="125"/>
        <v>0</v>
      </c>
    </row>
    <row r="899" spans="1:10" x14ac:dyDescent="0.25">
      <c r="A899">
        <v>880</v>
      </c>
      <c r="B899">
        <f t="shared" si="117"/>
        <v>0.76446770083187532</v>
      </c>
      <c r="C899">
        <f t="shared" si="118"/>
        <v>4518.0900916807714</v>
      </c>
      <c r="D899">
        <f t="shared" si="119"/>
        <v>0</v>
      </c>
      <c r="E899">
        <f t="shared" si="123"/>
        <v>2228866.291594136</v>
      </c>
      <c r="F899">
        <f t="shared" si="120"/>
        <v>3665.207864550589</v>
      </c>
      <c r="G899">
        <f t="shared" si="124"/>
        <v>4518.0900916807714</v>
      </c>
      <c r="H899">
        <f t="shared" si="121"/>
        <v>518.09009168077137</v>
      </c>
      <c r="I899">
        <f t="shared" si="122"/>
        <v>2228013.4093670058</v>
      </c>
      <c r="J899">
        <f t="shared" si="125"/>
        <v>0</v>
      </c>
    </row>
    <row r="900" spans="1:10" x14ac:dyDescent="0.25">
      <c r="A900">
        <v>881</v>
      </c>
      <c r="B900">
        <f t="shared" si="117"/>
        <v>0.76485438063257516</v>
      </c>
      <c r="C900">
        <f t="shared" si="118"/>
        <v>4518.3861116304961</v>
      </c>
      <c r="D900">
        <f t="shared" si="119"/>
        <v>0</v>
      </c>
      <c r="E900">
        <f t="shared" si="123"/>
        <v>2228013.4093670058</v>
      </c>
      <c r="F900">
        <f t="shared" si="120"/>
        <v>3663.8053620055948</v>
      </c>
      <c r="G900">
        <f t="shared" si="124"/>
        <v>4518.3861116304961</v>
      </c>
      <c r="H900">
        <f t="shared" si="121"/>
        <v>518.38611163049586</v>
      </c>
      <c r="I900">
        <f t="shared" si="122"/>
        <v>2227158.8286173809</v>
      </c>
      <c r="J900">
        <f t="shared" si="125"/>
        <v>0</v>
      </c>
    </row>
    <row r="901" spans="1:10" x14ac:dyDescent="0.25">
      <c r="A901">
        <v>882</v>
      </c>
      <c r="B901">
        <f t="shared" si="117"/>
        <v>0.76524042561049777</v>
      </c>
      <c r="C901">
        <f t="shared" si="118"/>
        <v>4518.681684293012</v>
      </c>
      <c r="D901">
        <f t="shared" si="119"/>
        <v>0</v>
      </c>
      <c r="E901">
        <f t="shared" si="123"/>
        <v>2227158.8286173809</v>
      </c>
      <c r="F901">
        <f t="shared" si="120"/>
        <v>3662.4000663643842</v>
      </c>
      <c r="G901">
        <f t="shared" si="124"/>
        <v>4518.681684293012</v>
      </c>
      <c r="H901">
        <f t="shared" si="121"/>
        <v>518.68168429301181</v>
      </c>
      <c r="I901">
        <f t="shared" si="122"/>
        <v>2226302.5469994526</v>
      </c>
      <c r="J901">
        <f t="shared" si="125"/>
        <v>0</v>
      </c>
    </row>
    <row r="902" spans="1:10" x14ac:dyDescent="0.25">
      <c r="A902">
        <v>883</v>
      </c>
      <c r="B902">
        <f t="shared" si="117"/>
        <v>0.76562583680784912</v>
      </c>
      <c r="C902">
        <f t="shared" si="118"/>
        <v>4518.9768102832577</v>
      </c>
      <c r="D902">
        <f t="shared" si="119"/>
        <v>0</v>
      </c>
      <c r="E902">
        <f t="shared" si="123"/>
        <v>2226302.5469994526</v>
      </c>
      <c r="F902">
        <f t="shared" si="120"/>
        <v>3660.9919737694458</v>
      </c>
      <c r="G902">
        <f t="shared" si="124"/>
        <v>4518.9768102832577</v>
      </c>
      <c r="H902">
        <f t="shared" si="121"/>
        <v>518.97681028325758</v>
      </c>
      <c r="I902">
        <f t="shared" si="122"/>
        <v>2225444.562162939</v>
      </c>
      <c r="J902">
        <f t="shared" si="125"/>
        <v>0</v>
      </c>
    </row>
    <row r="903" spans="1:10" x14ac:dyDescent="0.25">
      <c r="A903">
        <v>884</v>
      </c>
      <c r="B903">
        <f t="shared" si="117"/>
        <v>0.76601061526512404</v>
      </c>
      <c r="C903">
        <f t="shared" si="118"/>
        <v>4519.2714902155185</v>
      </c>
      <c r="D903">
        <f t="shared" si="119"/>
        <v>0</v>
      </c>
      <c r="E903">
        <f t="shared" si="123"/>
        <v>2225444.562162939</v>
      </c>
      <c r="F903">
        <f t="shared" si="120"/>
        <v>3659.5810803559134</v>
      </c>
      <c r="G903">
        <f t="shared" si="124"/>
        <v>4519.2714902155185</v>
      </c>
      <c r="H903">
        <f t="shared" si="121"/>
        <v>519.2714902155185</v>
      </c>
      <c r="I903">
        <f t="shared" si="122"/>
        <v>2224584.8717530794</v>
      </c>
      <c r="J903">
        <f t="shared" si="125"/>
        <v>0</v>
      </c>
    </row>
    <row r="904" spans="1:10" x14ac:dyDescent="0.25">
      <c r="A904">
        <v>885</v>
      </c>
      <c r="B904">
        <f t="shared" si="117"/>
        <v>0.76639476202110912</v>
      </c>
      <c r="C904">
        <f t="shared" si="118"/>
        <v>4519.5657247034269</v>
      </c>
      <c r="D904">
        <f t="shared" si="119"/>
        <v>0</v>
      </c>
      <c r="E904">
        <f t="shared" si="123"/>
        <v>2224584.8717530794</v>
      </c>
      <c r="F904">
        <f t="shared" si="120"/>
        <v>3658.1673822515545</v>
      </c>
      <c r="G904">
        <f t="shared" si="124"/>
        <v>4519.5657247034269</v>
      </c>
      <c r="H904">
        <f t="shared" si="121"/>
        <v>519.56572470342667</v>
      </c>
      <c r="I904">
        <f t="shared" si="122"/>
        <v>2223723.4734106273</v>
      </c>
      <c r="J904">
        <f t="shared" si="125"/>
        <v>0</v>
      </c>
    </row>
    <row r="905" spans="1:10" x14ac:dyDescent="0.25">
      <c r="A905">
        <v>886</v>
      </c>
      <c r="B905">
        <f t="shared" si="117"/>
        <v>0.76677827811288568</v>
      </c>
      <c r="C905">
        <f t="shared" si="118"/>
        <v>4519.8595143599614</v>
      </c>
      <c r="D905">
        <f t="shared" si="119"/>
        <v>0</v>
      </c>
      <c r="E905">
        <f t="shared" si="123"/>
        <v>2223723.4734106273</v>
      </c>
      <c r="F905">
        <f t="shared" si="120"/>
        <v>3656.7508755767603</v>
      </c>
      <c r="G905">
        <f t="shared" si="124"/>
        <v>4519.8595143599614</v>
      </c>
      <c r="H905">
        <f t="shared" si="121"/>
        <v>519.85951435996117</v>
      </c>
      <c r="I905">
        <f t="shared" si="122"/>
        <v>2222860.3647718444</v>
      </c>
      <c r="J905">
        <f t="shared" si="125"/>
        <v>0</v>
      </c>
    </row>
    <row r="906" spans="1:10" x14ac:dyDescent="0.25">
      <c r="A906">
        <v>887</v>
      </c>
      <c r="B906">
        <f t="shared" si="117"/>
        <v>0.76716116457583228</v>
      </c>
      <c r="C906">
        <f t="shared" si="118"/>
        <v>4520.1528597974484</v>
      </c>
      <c r="D906">
        <f t="shared" si="119"/>
        <v>0</v>
      </c>
      <c r="E906">
        <f t="shared" si="123"/>
        <v>2222860.3647718444</v>
      </c>
      <c r="F906">
        <f t="shared" si="120"/>
        <v>3655.3315564445365</v>
      </c>
      <c r="G906">
        <f t="shared" si="124"/>
        <v>4520.1528597974484</v>
      </c>
      <c r="H906">
        <f t="shared" si="121"/>
        <v>520.1528597974484</v>
      </c>
      <c r="I906">
        <f t="shared" si="122"/>
        <v>2221995.5434684916</v>
      </c>
      <c r="J906">
        <f t="shared" si="125"/>
        <v>0</v>
      </c>
    </row>
    <row r="907" spans="1:10" x14ac:dyDescent="0.25">
      <c r="A907">
        <v>888</v>
      </c>
      <c r="B907">
        <f t="shared" si="117"/>
        <v>0.76754342244362783</v>
      </c>
      <c r="C907">
        <f t="shared" si="118"/>
        <v>4520.4457616275613</v>
      </c>
      <c r="D907">
        <f t="shared" si="119"/>
        <v>0</v>
      </c>
      <c r="E907">
        <f t="shared" si="123"/>
        <v>2221995.5434684916</v>
      </c>
      <c r="F907">
        <f t="shared" si="120"/>
        <v>3653.9094209604864</v>
      </c>
      <c r="G907">
        <f t="shared" si="124"/>
        <v>4520.4457616275613</v>
      </c>
      <c r="H907">
        <f t="shared" si="121"/>
        <v>520.44576162756152</v>
      </c>
      <c r="I907">
        <f t="shared" si="122"/>
        <v>2221129.0071278247</v>
      </c>
      <c r="J907">
        <f t="shared" si="125"/>
        <v>0</v>
      </c>
    </row>
    <row r="908" spans="1:10" x14ac:dyDescent="0.25">
      <c r="A908">
        <v>889</v>
      </c>
      <c r="B908">
        <f t="shared" si="117"/>
        <v>0.76792505274825407</v>
      </c>
      <c r="C908">
        <f t="shared" si="118"/>
        <v>4520.7382204613214</v>
      </c>
      <c r="D908">
        <f t="shared" si="119"/>
        <v>0</v>
      </c>
      <c r="E908">
        <f t="shared" si="123"/>
        <v>2221129.0071278247</v>
      </c>
      <c r="F908">
        <f t="shared" si="120"/>
        <v>3652.4844652228053</v>
      </c>
      <c r="G908">
        <f t="shared" si="124"/>
        <v>4520.7382204613214</v>
      </c>
      <c r="H908">
        <f t="shared" si="121"/>
        <v>520.73822046132125</v>
      </c>
      <c r="I908">
        <f t="shared" si="122"/>
        <v>2220260.7533725863</v>
      </c>
      <c r="J908">
        <f t="shared" si="125"/>
        <v>0</v>
      </c>
    </row>
    <row r="909" spans="1:10" x14ac:dyDescent="0.25">
      <c r="A909">
        <v>890</v>
      </c>
      <c r="B909">
        <f t="shared" si="117"/>
        <v>0.76830605651999873</v>
      </c>
      <c r="C909">
        <f t="shared" si="118"/>
        <v>4521.030236909095</v>
      </c>
      <c r="D909">
        <f t="shared" si="119"/>
        <v>0</v>
      </c>
      <c r="E909">
        <f t="shared" si="123"/>
        <v>2220260.7533725863</v>
      </c>
      <c r="F909">
        <f t="shared" si="120"/>
        <v>3651.0566853222667</v>
      </c>
      <c r="G909">
        <f t="shared" si="124"/>
        <v>4521.030236909095</v>
      </c>
      <c r="H909">
        <f t="shared" si="121"/>
        <v>521.03023690909538</v>
      </c>
      <c r="I909">
        <f t="shared" si="122"/>
        <v>2219390.7798209996</v>
      </c>
      <c r="J909">
        <f t="shared" si="125"/>
        <v>0</v>
      </c>
    </row>
    <row r="910" spans="1:10" x14ac:dyDescent="0.25">
      <c r="A910">
        <v>891</v>
      </c>
      <c r="B910">
        <f t="shared" si="117"/>
        <v>0.76868643478745757</v>
      </c>
      <c r="C910">
        <f t="shared" si="118"/>
        <v>4521.3218115805994</v>
      </c>
      <c r="D910">
        <f t="shared" si="119"/>
        <v>0</v>
      </c>
      <c r="E910">
        <f t="shared" si="123"/>
        <v>2219390.7798209996</v>
      </c>
      <c r="F910">
        <f t="shared" si="120"/>
        <v>3649.6260773422132</v>
      </c>
      <c r="G910">
        <f t="shared" si="124"/>
        <v>4521.3218115805994</v>
      </c>
      <c r="H910">
        <f t="shared" si="121"/>
        <v>521.32181158059893</v>
      </c>
      <c r="I910">
        <f t="shared" si="122"/>
        <v>2218519.0840867613</v>
      </c>
      <c r="J910">
        <f t="shared" si="125"/>
        <v>0</v>
      </c>
    </row>
    <row r="911" spans="1:10" x14ac:dyDescent="0.25">
      <c r="A911">
        <v>892</v>
      </c>
      <c r="B911">
        <f t="shared" si="117"/>
        <v>0.7690661885775385</v>
      </c>
      <c r="C911">
        <f t="shared" si="118"/>
        <v>4521.6129450848948</v>
      </c>
      <c r="D911">
        <f t="shared" si="119"/>
        <v>0</v>
      </c>
      <c r="E911">
        <f t="shared" si="123"/>
        <v>2218519.0840867613</v>
      </c>
      <c r="F911">
        <f t="shared" si="120"/>
        <v>3648.1926373585434</v>
      </c>
      <c r="G911">
        <f t="shared" si="124"/>
        <v>4521.6129450848948</v>
      </c>
      <c r="H911">
        <f t="shared" si="121"/>
        <v>521.61294508489482</v>
      </c>
      <c r="I911">
        <f t="shared" si="122"/>
        <v>2217645.6637790347</v>
      </c>
      <c r="J911">
        <f t="shared" si="125"/>
        <v>0</v>
      </c>
    </row>
    <row r="912" spans="1:10" x14ac:dyDescent="0.25">
      <c r="A912">
        <v>893</v>
      </c>
      <c r="B912">
        <f t="shared" si="117"/>
        <v>0.76944531891546264</v>
      </c>
      <c r="C912">
        <f t="shared" si="118"/>
        <v>4521.9036380303933</v>
      </c>
      <c r="D912">
        <f t="shared" si="119"/>
        <v>0</v>
      </c>
      <c r="E912">
        <f t="shared" si="123"/>
        <v>2217645.6637790347</v>
      </c>
      <c r="F912">
        <f t="shared" si="120"/>
        <v>3646.7563614397004</v>
      </c>
      <c r="G912">
        <f t="shared" si="124"/>
        <v>4521.9036380303933</v>
      </c>
      <c r="H912">
        <f t="shared" si="121"/>
        <v>521.90363803039304</v>
      </c>
      <c r="I912">
        <f t="shared" si="122"/>
        <v>2216770.5165024442</v>
      </c>
      <c r="J912">
        <f t="shared" si="125"/>
        <v>0</v>
      </c>
    </row>
    <row r="913" spans="1:10" x14ac:dyDescent="0.25">
      <c r="A913">
        <v>894</v>
      </c>
      <c r="B913">
        <f t="shared" si="117"/>
        <v>0.7698238268247688</v>
      </c>
      <c r="C913">
        <f t="shared" si="118"/>
        <v>4522.1938910248509</v>
      </c>
      <c r="D913">
        <f t="shared" si="119"/>
        <v>0</v>
      </c>
      <c r="E913">
        <f t="shared" si="123"/>
        <v>2216770.5165024442</v>
      </c>
      <c r="F913">
        <f t="shared" si="120"/>
        <v>3645.3172456466637</v>
      </c>
      <c r="G913">
        <f t="shared" si="124"/>
        <v>4522.1938910248509</v>
      </c>
      <c r="H913">
        <f t="shared" si="121"/>
        <v>522.19389102485127</v>
      </c>
      <c r="I913">
        <f t="shared" si="122"/>
        <v>2215893.6398570663</v>
      </c>
      <c r="J913">
        <f t="shared" si="125"/>
        <v>0</v>
      </c>
    </row>
    <row r="914" spans="1:10" x14ac:dyDescent="0.25">
      <c r="A914">
        <v>895</v>
      </c>
      <c r="B914">
        <f t="shared" si="117"/>
        <v>0.77020171332731457</v>
      </c>
      <c r="C914">
        <f t="shared" si="118"/>
        <v>4522.4837046753746</v>
      </c>
      <c r="D914">
        <f t="shared" si="119"/>
        <v>0</v>
      </c>
      <c r="E914">
        <f t="shared" si="123"/>
        <v>2215893.6398570663</v>
      </c>
      <c r="F914">
        <f t="shared" si="120"/>
        <v>3643.8752860329355</v>
      </c>
      <c r="G914">
        <f t="shared" si="124"/>
        <v>4522.4837046753746</v>
      </c>
      <c r="H914">
        <f t="shared" si="121"/>
        <v>522.48370467537518</v>
      </c>
      <c r="I914">
        <f t="shared" si="122"/>
        <v>2215015.0314384238</v>
      </c>
      <c r="J914">
        <f t="shared" si="125"/>
        <v>0</v>
      </c>
    </row>
    <row r="915" spans="1:10" x14ac:dyDescent="0.25">
      <c r="A915">
        <v>896</v>
      </c>
      <c r="B915">
        <f t="shared" si="117"/>
        <v>0.7705789794432808</v>
      </c>
      <c r="C915">
        <f t="shared" si="118"/>
        <v>4522.7730795884181</v>
      </c>
      <c r="D915">
        <f t="shared" si="119"/>
        <v>0</v>
      </c>
      <c r="E915">
        <f t="shared" si="123"/>
        <v>2215015.0314384238</v>
      </c>
      <c r="F915">
        <f t="shared" si="120"/>
        <v>3642.4304786445273</v>
      </c>
      <c r="G915">
        <f t="shared" si="124"/>
        <v>4522.7730795884181</v>
      </c>
      <c r="H915">
        <f t="shared" si="121"/>
        <v>522.77307958841811</v>
      </c>
      <c r="I915">
        <f t="shared" si="122"/>
        <v>2214134.6888374798</v>
      </c>
      <c r="J915">
        <f t="shared" si="125"/>
        <v>0</v>
      </c>
    </row>
    <row r="916" spans="1:10" x14ac:dyDescent="0.25">
      <c r="A916">
        <v>897</v>
      </c>
      <c r="B916">
        <f t="shared" ref="B916:B979" si="126">MAX(0,MIN(1,1-(1+$B$3)^-A916))</f>
        <v>0.77095562619117297</v>
      </c>
      <c r="C916">
        <f t="shared" ref="C916:C979" si="127">IF(1-$B$6*B916&gt;0,$B$5/(1-$B$6*B916),$B$5)</f>
        <v>4523.0620163697813</v>
      </c>
      <c r="D916">
        <f t="shared" ref="D916:D979" si="128">IF(A916&lt;=$B$4,C916/(1+$B$3)^A916,0)</f>
        <v>0</v>
      </c>
      <c r="E916">
        <f t="shared" si="123"/>
        <v>2214134.6888374798</v>
      </c>
      <c r="F916">
        <f t="shared" ref="F916:F979" si="129">E916*$B$3</f>
        <v>3640.9828195199543</v>
      </c>
      <c r="G916">
        <f t="shared" si="124"/>
        <v>4523.0620163697813</v>
      </c>
      <c r="H916">
        <f t="shared" ref="H916:H979" si="130">G916*$B$6*B916</f>
        <v>523.06201636978108</v>
      </c>
      <c r="I916">
        <f t="shared" ref="I916:I979" si="131">MAX(0,E916+F916-G916)</f>
        <v>2213252.60964063</v>
      </c>
      <c r="J916">
        <f t="shared" si="125"/>
        <v>0</v>
      </c>
    </row>
    <row r="917" spans="1:10" x14ac:dyDescent="0.25">
      <c r="A917">
        <v>898</v>
      </c>
      <c r="B917">
        <f t="shared" si="126"/>
        <v>0.77133165458782427</v>
      </c>
      <c r="C917">
        <f t="shared" si="127"/>
        <v>4523.3505156246129</v>
      </c>
      <c r="D917">
        <f t="shared" si="128"/>
        <v>0</v>
      </c>
      <c r="E917">
        <f t="shared" ref="E917:E980" si="132">I916</f>
        <v>2213252.60964063</v>
      </c>
      <c r="F917">
        <f t="shared" si="129"/>
        <v>3639.5323046902208</v>
      </c>
      <c r="G917">
        <f t="shared" ref="G917:G980" si="133">IF(OR(J916=1,E917+F917&lt;=0),0,MIN(C917,E917+F917))</f>
        <v>4523.3505156246129</v>
      </c>
      <c r="H917">
        <f t="shared" si="130"/>
        <v>523.35051562461308</v>
      </c>
      <c r="I917">
        <f t="shared" si="131"/>
        <v>2212368.7914296957</v>
      </c>
      <c r="J917">
        <f t="shared" ref="J917:J980" si="134">IF(OR(J916=1,E917+F917&lt;=0,C917&gt;=E917+F917),1,0)</f>
        <v>0</v>
      </c>
    </row>
    <row r="918" spans="1:10" x14ac:dyDescent="0.25">
      <c r="A918">
        <v>899</v>
      </c>
      <c r="B918">
        <f t="shared" si="126"/>
        <v>0.77170706564839908</v>
      </c>
      <c r="C918">
        <f t="shared" si="127"/>
        <v>4523.6385779574121</v>
      </c>
      <c r="D918">
        <f t="shared" si="128"/>
        <v>0</v>
      </c>
      <c r="E918">
        <f t="shared" si="132"/>
        <v>2212368.7914296957</v>
      </c>
      <c r="F918">
        <f t="shared" si="129"/>
        <v>3638.0789301788086</v>
      </c>
      <c r="G918">
        <f t="shared" si="133"/>
        <v>4523.6385779574121</v>
      </c>
      <c r="H918">
        <f t="shared" si="130"/>
        <v>523.63857795741171</v>
      </c>
      <c r="I918">
        <f t="shared" si="131"/>
        <v>2211483.2317819167</v>
      </c>
      <c r="J918">
        <f t="shared" si="134"/>
        <v>0</v>
      </c>
    </row>
    <row r="919" spans="1:10" x14ac:dyDescent="0.25">
      <c r="A919">
        <v>900</v>
      </c>
      <c r="B919">
        <f t="shared" si="126"/>
        <v>0.77208186038639481</v>
      </c>
      <c r="C919">
        <f t="shared" si="127"/>
        <v>4523.9262039720215</v>
      </c>
      <c r="D919">
        <f t="shared" si="128"/>
        <v>0</v>
      </c>
      <c r="E919">
        <f t="shared" si="132"/>
        <v>2211483.2317819167</v>
      </c>
      <c r="F919">
        <f t="shared" si="129"/>
        <v>3636.6226920016647</v>
      </c>
      <c r="G919">
        <f t="shared" si="133"/>
        <v>4523.9262039720215</v>
      </c>
      <c r="H919">
        <f t="shared" si="130"/>
        <v>523.92620397202188</v>
      </c>
      <c r="I919">
        <f t="shared" si="131"/>
        <v>2210595.928269946</v>
      </c>
      <c r="J919">
        <f t="shared" si="134"/>
        <v>0</v>
      </c>
    </row>
    <row r="920" spans="1:10" x14ac:dyDescent="0.25">
      <c r="A920">
        <v>901</v>
      </c>
      <c r="B920">
        <f t="shared" si="126"/>
        <v>0.77245603981364508</v>
      </c>
      <c r="C920">
        <f t="shared" si="127"/>
        <v>4524.2133942716373</v>
      </c>
      <c r="D920">
        <f t="shared" si="128"/>
        <v>0</v>
      </c>
      <c r="E920">
        <f t="shared" si="132"/>
        <v>2210595.928269946</v>
      </c>
      <c r="F920">
        <f t="shared" si="129"/>
        <v>3635.1635861671948</v>
      </c>
      <c r="G920">
        <f t="shared" si="133"/>
        <v>4524.2133942716373</v>
      </c>
      <c r="H920">
        <f t="shared" si="130"/>
        <v>524.21339427163775</v>
      </c>
      <c r="I920">
        <f t="shared" si="131"/>
        <v>2209706.8784618415</v>
      </c>
      <c r="J920">
        <f t="shared" si="134"/>
        <v>0</v>
      </c>
    </row>
    <row r="921" spans="1:10" x14ac:dyDescent="0.25">
      <c r="A921">
        <v>902</v>
      </c>
      <c r="B921">
        <f t="shared" si="126"/>
        <v>0.77282960494032216</v>
      </c>
      <c r="C921">
        <f t="shared" si="127"/>
        <v>4524.5001494588014</v>
      </c>
      <c r="D921">
        <f t="shared" si="128"/>
        <v>0</v>
      </c>
      <c r="E921">
        <f t="shared" si="132"/>
        <v>2209706.8784618415</v>
      </c>
      <c r="F921">
        <f t="shared" si="129"/>
        <v>3633.7016086762474</v>
      </c>
      <c r="G921">
        <f t="shared" si="133"/>
        <v>4524.5001494588014</v>
      </c>
      <c r="H921">
        <f t="shared" si="130"/>
        <v>524.50014945880105</v>
      </c>
      <c r="I921">
        <f t="shared" si="131"/>
        <v>2208816.0799210593</v>
      </c>
      <c r="J921">
        <f t="shared" si="134"/>
        <v>0</v>
      </c>
    </row>
    <row r="922" spans="1:10" x14ac:dyDescent="0.25">
      <c r="A922">
        <v>903</v>
      </c>
      <c r="B922">
        <f t="shared" si="126"/>
        <v>0.77320255677494032</v>
      </c>
      <c r="C922">
        <f t="shared" si="127"/>
        <v>4524.7864701354029</v>
      </c>
      <c r="D922">
        <f t="shared" si="128"/>
        <v>0</v>
      </c>
      <c r="E922">
        <f t="shared" si="132"/>
        <v>2208816.0799210593</v>
      </c>
      <c r="F922">
        <f t="shared" si="129"/>
        <v>3632.2367555221044</v>
      </c>
      <c r="G922">
        <f t="shared" si="133"/>
        <v>4524.7864701354029</v>
      </c>
      <c r="H922">
        <f t="shared" si="130"/>
        <v>524.78647013540251</v>
      </c>
      <c r="I922">
        <f t="shared" si="131"/>
        <v>2207923.5302064461</v>
      </c>
      <c r="J922">
        <f t="shared" si="134"/>
        <v>0</v>
      </c>
    </row>
    <row r="923" spans="1:10" x14ac:dyDescent="0.25">
      <c r="A923">
        <v>904</v>
      </c>
      <c r="B923">
        <f t="shared" si="126"/>
        <v>0.77357489632435761</v>
      </c>
      <c r="C923">
        <f t="shared" si="127"/>
        <v>4525.0723569026813</v>
      </c>
      <c r="D923">
        <f t="shared" si="128"/>
        <v>0</v>
      </c>
      <c r="E923">
        <f t="shared" si="132"/>
        <v>2207923.5302064461</v>
      </c>
      <c r="F923">
        <f t="shared" si="129"/>
        <v>3630.769022690467</v>
      </c>
      <c r="G923">
        <f t="shared" si="133"/>
        <v>4525.0723569026813</v>
      </c>
      <c r="H923">
        <f t="shared" si="130"/>
        <v>525.07235690268124</v>
      </c>
      <c r="I923">
        <f t="shared" si="131"/>
        <v>2207029.2268722341</v>
      </c>
      <c r="J923">
        <f t="shared" si="134"/>
        <v>0</v>
      </c>
    </row>
    <row r="924" spans="1:10" x14ac:dyDescent="0.25">
      <c r="A924">
        <v>905</v>
      </c>
      <c r="B924">
        <f t="shared" si="126"/>
        <v>0.7739466245937795</v>
      </c>
      <c r="C924">
        <f t="shared" si="127"/>
        <v>4525.3578103612253</v>
      </c>
      <c r="D924">
        <f t="shared" si="128"/>
        <v>0</v>
      </c>
      <c r="E924">
        <f t="shared" si="132"/>
        <v>2207029.2268722341</v>
      </c>
      <c r="F924">
        <f t="shared" si="129"/>
        <v>3629.2984061594489</v>
      </c>
      <c r="G924">
        <f t="shared" si="133"/>
        <v>4525.3578103612253</v>
      </c>
      <c r="H924">
        <f t="shared" si="130"/>
        <v>525.35781036122512</v>
      </c>
      <c r="I924">
        <f t="shared" si="131"/>
        <v>2206133.1674680323</v>
      </c>
      <c r="J924">
        <f t="shared" si="134"/>
        <v>0</v>
      </c>
    </row>
    <row r="925" spans="1:10" x14ac:dyDescent="0.25">
      <c r="A925">
        <v>906</v>
      </c>
      <c r="B925">
        <f t="shared" si="126"/>
        <v>0.774317742586761</v>
      </c>
      <c r="C925">
        <f t="shared" si="127"/>
        <v>4525.6428311109703</v>
      </c>
      <c r="D925">
        <f t="shared" si="128"/>
        <v>0</v>
      </c>
      <c r="E925">
        <f t="shared" si="132"/>
        <v>2206133.1674680323</v>
      </c>
      <c r="F925">
        <f t="shared" si="129"/>
        <v>3627.8249018995607</v>
      </c>
      <c r="G925">
        <f t="shared" si="133"/>
        <v>4525.6428311109703</v>
      </c>
      <c r="H925">
        <f t="shared" si="130"/>
        <v>525.64283111097063</v>
      </c>
      <c r="I925">
        <f t="shared" si="131"/>
        <v>2205235.3495388213</v>
      </c>
      <c r="J925">
        <f t="shared" si="134"/>
        <v>0</v>
      </c>
    </row>
    <row r="926" spans="1:10" x14ac:dyDescent="0.25">
      <c r="A926">
        <v>907</v>
      </c>
      <c r="B926">
        <f t="shared" si="126"/>
        <v>0.77468825130520957</v>
      </c>
      <c r="C926">
        <f t="shared" si="127"/>
        <v>4525.9274197512041</v>
      </c>
      <c r="D926">
        <f t="shared" si="128"/>
        <v>0</v>
      </c>
      <c r="E926">
        <f t="shared" si="132"/>
        <v>2205235.3495388213</v>
      </c>
      <c r="F926">
        <f t="shared" si="129"/>
        <v>3626.3485058737024</v>
      </c>
      <c r="G926">
        <f t="shared" si="133"/>
        <v>4525.9274197512041</v>
      </c>
      <c r="H926">
        <f t="shared" si="130"/>
        <v>525.92741975120384</v>
      </c>
      <c r="I926">
        <f t="shared" si="131"/>
        <v>2204335.7706249435</v>
      </c>
      <c r="J926">
        <f t="shared" si="134"/>
        <v>0</v>
      </c>
    </row>
    <row r="927" spans="1:10" x14ac:dyDescent="0.25">
      <c r="A927">
        <v>908</v>
      </c>
      <c r="B927">
        <f t="shared" si="126"/>
        <v>0.77505815174938797</v>
      </c>
      <c r="C927">
        <f t="shared" si="127"/>
        <v>4526.2115768805597</v>
      </c>
      <c r="D927">
        <f t="shared" si="128"/>
        <v>0</v>
      </c>
      <c r="E927">
        <f t="shared" si="132"/>
        <v>2204335.7706249435</v>
      </c>
      <c r="F927">
        <f t="shared" si="129"/>
        <v>3624.8692140371472</v>
      </c>
      <c r="G927">
        <f t="shared" si="133"/>
        <v>4526.2115768805597</v>
      </c>
      <c r="H927">
        <f t="shared" si="130"/>
        <v>526.21157688055939</v>
      </c>
      <c r="I927">
        <f t="shared" si="131"/>
        <v>2203434.4282621001</v>
      </c>
      <c r="J927">
        <f t="shared" si="134"/>
        <v>0</v>
      </c>
    </row>
    <row r="928" spans="1:10" x14ac:dyDescent="0.25">
      <c r="A928">
        <v>909</v>
      </c>
      <c r="B928">
        <f t="shared" si="126"/>
        <v>0.77542744491791638</v>
      </c>
      <c r="C928">
        <f t="shared" si="127"/>
        <v>4526.495303097021</v>
      </c>
      <c r="D928">
        <f t="shared" si="128"/>
        <v>0</v>
      </c>
      <c r="E928">
        <f t="shared" si="132"/>
        <v>2203434.4282621001</v>
      </c>
      <c r="F928">
        <f t="shared" si="129"/>
        <v>3623.3870223375347</v>
      </c>
      <c r="G928">
        <f t="shared" si="133"/>
        <v>4526.495303097021</v>
      </c>
      <c r="H928">
        <f t="shared" si="130"/>
        <v>526.49530309702084</v>
      </c>
      <c r="I928">
        <f t="shared" si="131"/>
        <v>2202531.3199813403</v>
      </c>
      <c r="J928">
        <f t="shared" si="134"/>
        <v>0</v>
      </c>
    </row>
    <row r="929" spans="1:10" x14ac:dyDescent="0.25">
      <c r="A929">
        <v>910</v>
      </c>
      <c r="B929">
        <f t="shared" si="126"/>
        <v>0.77579613180777596</v>
      </c>
      <c r="C929">
        <f t="shared" si="127"/>
        <v>4526.778598997922</v>
      </c>
      <c r="D929">
        <f t="shared" si="128"/>
        <v>0</v>
      </c>
      <c r="E929">
        <f t="shared" si="132"/>
        <v>2202531.3199813403</v>
      </c>
      <c r="F929">
        <f t="shared" si="129"/>
        <v>3621.9019267148565</v>
      </c>
      <c r="G929">
        <f t="shared" si="133"/>
        <v>4526.778598997922</v>
      </c>
      <c r="H929">
        <f t="shared" si="130"/>
        <v>526.77859899792168</v>
      </c>
      <c r="I929">
        <f t="shared" si="131"/>
        <v>2201626.4433090575</v>
      </c>
      <c r="J929">
        <f t="shared" si="134"/>
        <v>0</v>
      </c>
    </row>
    <row r="930" spans="1:10" x14ac:dyDescent="0.25">
      <c r="A930">
        <v>911</v>
      </c>
      <c r="B930">
        <f t="shared" si="126"/>
        <v>0.77616421341431097</v>
      </c>
      <c r="C930">
        <f t="shared" si="127"/>
        <v>4527.0614651799451</v>
      </c>
      <c r="D930">
        <f t="shared" si="128"/>
        <v>0</v>
      </c>
      <c r="E930">
        <f t="shared" si="132"/>
        <v>2201626.4433090575</v>
      </c>
      <c r="F930">
        <f t="shared" si="129"/>
        <v>3620.4139231014469</v>
      </c>
      <c r="G930">
        <f t="shared" si="133"/>
        <v>4527.0614651799451</v>
      </c>
      <c r="H930">
        <f t="shared" si="130"/>
        <v>527.06146517994455</v>
      </c>
      <c r="I930">
        <f t="shared" si="131"/>
        <v>2200719.795766979</v>
      </c>
      <c r="J930">
        <f t="shared" si="134"/>
        <v>0</v>
      </c>
    </row>
    <row r="931" spans="1:10" x14ac:dyDescent="0.25">
      <c r="A931">
        <v>912</v>
      </c>
      <c r="B931">
        <f t="shared" si="126"/>
        <v>0.77653169073123163</v>
      </c>
      <c r="C931">
        <f t="shared" si="127"/>
        <v>4527.3439022391212</v>
      </c>
      <c r="D931">
        <f t="shared" si="128"/>
        <v>0</v>
      </c>
      <c r="E931">
        <f t="shared" si="132"/>
        <v>2200719.795766979</v>
      </c>
      <c r="F931">
        <f t="shared" si="129"/>
        <v>3618.9230074219672</v>
      </c>
      <c r="G931">
        <f t="shared" si="133"/>
        <v>4527.3439022391212</v>
      </c>
      <c r="H931">
        <f t="shared" si="130"/>
        <v>527.34390223912146</v>
      </c>
      <c r="I931">
        <f t="shared" si="131"/>
        <v>2199811.374872162</v>
      </c>
      <c r="J931">
        <f t="shared" si="134"/>
        <v>0</v>
      </c>
    </row>
    <row r="932" spans="1:10" x14ac:dyDescent="0.25">
      <c r="A932">
        <v>913</v>
      </c>
      <c r="B932">
        <f t="shared" si="126"/>
        <v>0.77689856475061647</v>
      </c>
      <c r="C932">
        <f t="shared" si="127"/>
        <v>4527.6259107708347</v>
      </c>
      <c r="D932">
        <f t="shared" si="128"/>
        <v>0</v>
      </c>
      <c r="E932">
        <f t="shared" si="132"/>
        <v>2199811.374872162</v>
      </c>
      <c r="F932">
        <f t="shared" si="129"/>
        <v>3617.4291755933991</v>
      </c>
      <c r="G932">
        <f t="shared" si="133"/>
        <v>4527.6259107708347</v>
      </c>
      <c r="H932">
        <f t="shared" si="130"/>
        <v>527.62591077083459</v>
      </c>
      <c r="I932">
        <f t="shared" si="131"/>
        <v>2198901.1781369848</v>
      </c>
      <c r="J932">
        <f t="shared" si="134"/>
        <v>0</v>
      </c>
    </row>
    <row r="933" spans="1:10" x14ac:dyDescent="0.25">
      <c r="A933">
        <v>914</v>
      </c>
      <c r="B933">
        <f t="shared" si="126"/>
        <v>0.77726483646291555</v>
      </c>
      <c r="C933">
        <f t="shared" si="127"/>
        <v>4527.9074913698159</v>
      </c>
      <c r="D933">
        <f t="shared" si="128"/>
        <v>0</v>
      </c>
      <c r="E933">
        <f t="shared" si="132"/>
        <v>2198901.1781369848</v>
      </c>
      <c r="F933">
        <f t="shared" si="129"/>
        <v>3615.932423525031</v>
      </c>
      <c r="G933">
        <f t="shared" si="133"/>
        <v>4527.9074913698159</v>
      </c>
      <c r="H933">
        <f t="shared" si="130"/>
        <v>527.90749136981549</v>
      </c>
      <c r="I933">
        <f t="shared" si="131"/>
        <v>2197989.2030691402</v>
      </c>
      <c r="J933">
        <f t="shared" si="134"/>
        <v>0</v>
      </c>
    </row>
    <row r="934" spans="1:10" x14ac:dyDescent="0.25">
      <c r="A934">
        <v>915</v>
      </c>
      <c r="B934">
        <f t="shared" si="126"/>
        <v>0.77763050685695301</v>
      </c>
      <c r="C934">
        <f t="shared" si="127"/>
        <v>4528.188644630146</v>
      </c>
      <c r="D934">
        <f t="shared" si="128"/>
        <v>0</v>
      </c>
      <c r="E934">
        <f t="shared" si="132"/>
        <v>2197989.2030691402</v>
      </c>
      <c r="F934">
        <f t="shared" si="129"/>
        <v>3614.4327471184451</v>
      </c>
      <c r="G934">
        <f t="shared" si="133"/>
        <v>4528.188644630146</v>
      </c>
      <c r="H934">
        <f t="shared" si="130"/>
        <v>528.18864463014586</v>
      </c>
      <c r="I934">
        <f t="shared" si="131"/>
        <v>2197075.4471716285</v>
      </c>
      <c r="J934">
        <f t="shared" si="134"/>
        <v>0</v>
      </c>
    </row>
    <row r="935" spans="1:10" x14ac:dyDescent="0.25">
      <c r="A935">
        <v>916</v>
      </c>
      <c r="B935">
        <f t="shared" si="126"/>
        <v>0.77799557691992938</v>
      </c>
      <c r="C935">
        <f t="shared" si="127"/>
        <v>4528.4693711452574</v>
      </c>
      <c r="D935">
        <f t="shared" si="128"/>
        <v>0</v>
      </c>
      <c r="E935">
        <f t="shared" si="132"/>
        <v>2197075.4471716285</v>
      </c>
      <c r="F935">
        <f t="shared" si="129"/>
        <v>3612.930142267508</v>
      </c>
      <c r="G935">
        <f t="shared" si="133"/>
        <v>4528.4693711452574</v>
      </c>
      <c r="H935">
        <f t="shared" si="130"/>
        <v>528.46937114525758</v>
      </c>
      <c r="I935">
        <f t="shared" si="131"/>
        <v>2196159.907942751</v>
      </c>
      <c r="J935">
        <f t="shared" si="134"/>
        <v>0</v>
      </c>
    </row>
    <row r="936" spans="1:10" x14ac:dyDescent="0.25">
      <c r="A936">
        <v>917</v>
      </c>
      <c r="B936">
        <f t="shared" si="126"/>
        <v>0.7783600476374245</v>
      </c>
      <c r="C936">
        <f t="shared" si="127"/>
        <v>4528.7496715079324</v>
      </c>
      <c r="D936">
        <f t="shared" si="128"/>
        <v>0</v>
      </c>
      <c r="E936">
        <f t="shared" si="132"/>
        <v>2196159.907942751</v>
      </c>
      <c r="F936">
        <f t="shared" si="129"/>
        <v>3611.4246048583591</v>
      </c>
      <c r="G936">
        <f t="shared" si="133"/>
        <v>4528.7496715079324</v>
      </c>
      <c r="H936">
        <f t="shared" si="130"/>
        <v>528.7496715079327</v>
      </c>
      <c r="I936">
        <f t="shared" si="131"/>
        <v>2195242.5828761011</v>
      </c>
      <c r="J936">
        <f t="shared" si="134"/>
        <v>0</v>
      </c>
    </row>
    <row r="937" spans="1:10" x14ac:dyDescent="0.25">
      <c r="A937">
        <v>918</v>
      </c>
      <c r="B937">
        <f t="shared" si="126"/>
        <v>0.77872391999340018</v>
      </c>
      <c r="C937">
        <f t="shared" si="127"/>
        <v>4529.0295463103039</v>
      </c>
      <c r="D937">
        <f t="shared" si="128"/>
        <v>0</v>
      </c>
      <c r="E937">
        <f t="shared" si="132"/>
        <v>2195242.5828761011</v>
      </c>
      <c r="F937">
        <f t="shared" si="129"/>
        <v>3609.9161307693953</v>
      </c>
      <c r="G937">
        <f t="shared" si="133"/>
        <v>4529.0295463103039</v>
      </c>
      <c r="H937">
        <f t="shared" si="130"/>
        <v>529.02954631030354</v>
      </c>
      <c r="I937">
        <f t="shared" si="131"/>
        <v>2194323.4694605605</v>
      </c>
      <c r="J937">
        <f t="shared" si="134"/>
        <v>0</v>
      </c>
    </row>
    <row r="938" spans="1:10" x14ac:dyDescent="0.25">
      <c r="A938">
        <v>919</v>
      </c>
      <c r="B938">
        <f t="shared" si="126"/>
        <v>0.77908719497020285</v>
      </c>
      <c r="C938">
        <f t="shared" si="127"/>
        <v>4529.3089961438527</v>
      </c>
      <c r="D938">
        <f t="shared" si="128"/>
        <v>0</v>
      </c>
      <c r="E938">
        <f t="shared" si="132"/>
        <v>2194323.4694605605</v>
      </c>
      <c r="F938">
        <f t="shared" si="129"/>
        <v>3608.404715871266</v>
      </c>
      <c r="G938">
        <f t="shared" si="133"/>
        <v>4529.3089961438527</v>
      </c>
      <c r="H938">
        <f t="shared" si="130"/>
        <v>529.30899614385282</v>
      </c>
      <c r="I938">
        <f t="shared" si="131"/>
        <v>2193402.5651802882</v>
      </c>
      <c r="J938">
        <f t="shared" si="134"/>
        <v>0</v>
      </c>
    </row>
    <row r="939" spans="1:10" x14ac:dyDescent="0.25">
      <c r="A939">
        <v>920</v>
      </c>
      <c r="B939">
        <f t="shared" si="126"/>
        <v>0.77944987354856621</v>
      </c>
      <c r="C939">
        <f t="shared" si="127"/>
        <v>4529.5880215994148</v>
      </c>
      <c r="D939">
        <f t="shared" si="128"/>
        <v>0</v>
      </c>
      <c r="E939">
        <f t="shared" si="132"/>
        <v>2193402.5651802882</v>
      </c>
      <c r="F939">
        <f t="shared" si="129"/>
        <v>3606.8903560268545</v>
      </c>
      <c r="G939">
        <f t="shared" si="133"/>
        <v>4529.5880215994148</v>
      </c>
      <c r="H939">
        <f t="shared" si="130"/>
        <v>529.58802159941467</v>
      </c>
      <c r="I939">
        <f t="shared" si="131"/>
        <v>2192479.867514716</v>
      </c>
      <c r="J939">
        <f t="shared" si="134"/>
        <v>0</v>
      </c>
    </row>
    <row r="940" spans="1:10" x14ac:dyDescent="0.25">
      <c r="A940">
        <v>921</v>
      </c>
      <c r="B940">
        <f t="shared" si="126"/>
        <v>0.77981195670761383</v>
      </c>
      <c r="C940">
        <f t="shared" si="127"/>
        <v>4529.8666232671731</v>
      </c>
      <c r="D940">
        <f t="shared" si="128"/>
        <v>0</v>
      </c>
      <c r="E940">
        <f t="shared" si="132"/>
        <v>2192479.867514716</v>
      </c>
      <c r="F940">
        <f t="shared" si="129"/>
        <v>3605.3730470912706</v>
      </c>
      <c r="G940">
        <f t="shared" si="133"/>
        <v>4529.8666232671731</v>
      </c>
      <c r="H940">
        <f t="shared" si="130"/>
        <v>529.86662326717283</v>
      </c>
      <c r="I940">
        <f t="shared" si="131"/>
        <v>2191555.37393854</v>
      </c>
      <c r="J940">
        <f t="shared" si="134"/>
        <v>0</v>
      </c>
    </row>
    <row r="941" spans="1:10" x14ac:dyDescent="0.25">
      <c r="A941">
        <v>922</v>
      </c>
      <c r="B941">
        <f t="shared" si="126"/>
        <v>0.780173445424862</v>
      </c>
      <c r="C941">
        <f t="shared" si="127"/>
        <v>4530.1448017366629</v>
      </c>
      <c r="D941">
        <f t="shared" si="128"/>
        <v>0</v>
      </c>
      <c r="E941">
        <f t="shared" si="132"/>
        <v>2191555.37393854</v>
      </c>
      <c r="F941">
        <f t="shared" si="129"/>
        <v>3603.8527849118364</v>
      </c>
      <c r="G941">
        <f t="shared" si="133"/>
        <v>4530.1448017366629</v>
      </c>
      <c r="H941">
        <f t="shared" si="130"/>
        <v>530.144801736663</v>
      </c>
      <c r="I941">
        <f t="shared" si="131"/>
        <v>2190629.0819217148</v>
      </c>
      <c r="J941">
        <f t="shared" si="134"/>
        <v>0</v>
      </c>
    </row>
    <row r="942" spans="1:10" x14ac:dyDescent="0.25">
      <c r="A942">
        <v>923</v>
      </c>
      <c r="B942">
        <f t="shared" si="126"/>
        <v>0.78053434067622174</v>
      </c>
      <c r="C942">
        <f t="shared" si="127"/>
        <v>4530.4225575967712</v>
      </c>
      <c r="D942">
        <f t="shared" si="128"/>
        <v>0</v>
      </c>
      <c r="E942">
        <f t="shared" si="132"/>
        <v>2190629.0819217148</v>
      </c>
      <c r="F942">
        <f t="shared" si="129"/>
        <v>3602.3295653280766</v>
      </c>
      <c r="G942">
        <f t="shared" si="133"/>
        <v>4530.4225575967712</v>
      </c>
      <c r="H942">
        <f t="shared" si="130"/>
        <v>530.42255759677175</v>
      </c>
      <c r="I942">
        <f t="shared" si="131"/>
        <v>2189700.9889294463</v>
      </c>
      <c r="J942">
        <f t="shared" si="134"/>
        <v>0</v>
      </c>
    </row>
    <row r="943" spans="1:10" x14ac:dyDescent="0.25">
      <c r="A943">
        <v>924</v>
      </c>
      <c r="B943">
        <f t="shared" si="126"/>
        <v>0.78089464343600246</v>
      </c>
      <c r="C943">
        <f t="shared" si="127"/>
        <v>4530.6998914357364</v>
      </c>
      <c r="D943">
        <f t="shared" si="128"/>
        <v>0</v>
      </c>
      <c r="E943">
        <f t="shared" si="132"/>
        <v>2189700.9889294463</v>
      </c>
      <c r="F943">
        <f t="shared" si="129"/>
        <v>3600.8033841717074</v>
      </c>
      <c r="G943">
        <f t="shared" si="133"/>
        <v>4530.6998914357364</v>
      </c>
      <c r="H943">
        <f t="shared" si="130"/>
        <v>530.69989143573662</v>
      </c>
      <c r="I943">
        <f t="shared" si="131"/>
        <v>2188771.0924221822</v>
      </c>
      <c r="J943">
        <f t="shared" si="134"/>
        <v>0</v>
      </c>
    </row>
    <row r="944" spans="1:10" x14ac:dyDescent="0.25">
      <c r="A944">
        <v>925</v>
      </c>
      <c r="B944">
        <f t="shared" si="126"/>
        <v>0.78125435467691362</v>
      </c>
      <c r="C944">
        <f t="shared" si="127"/>
        <v>4530.9768038411476</v>
      </c>
      <c r="D944">
        <f t="shared" si="128"/>
        <v>0</v>
      </c>
      <c r="E944">
        <f t="shared" si="132"/>
        <v>2188771.0924221822</v>
      </c>
      <c r="F944">
        <f t="shared" si="129"/>
        <v>3599.2742372666212</v>
      </c>
      <c r="G944">
        <f t="shared" si="133"/>
        <v>4530.9768038411476</v>
      </c>
      <c r="H944">
        <f t="shared" si="130"/>
        <v>530.97680384114699</v>
      </c>
      <c r="I944">
        <f t="shared" si="131"/>
        <v>2187839.3898556079</v>
      </c>
      <c r="J944">
        <f t="shared" si="134"/>
        <v>0</v>
      </c>
    </row>
    <row r="945" spans="1:10" x14ac:dyDescent="0.25">
      <c r="A945">
        <v>926</v>
      </c>
      <c r="B945">
        <f t="shared" si="126"/>
        <v>0.78161347537006798</v>
      </c>
      <c r="C945">
        <f t="shared" si="127"/>
        <v>4531.2532953999435</v>
      </c>
      <c r="D945">
        <f t="shared" si="128"/>
        <v>0</v>
      </c>
      <c r="E945">
        <f t="shared" si="132"/>
        <v>2187839.3898556079</v>
      </c>
      <c r="F945">
        <f t="shared" si="129"/>
        <v>3597.7421204288776</v>
      </c>
      <c r="G945">
        <f t="shared" si="133"/>
        <v>4531.2532953999435</v>
      </c>
      <c r="H945">
        <f t="shared" si="130"/>
        <v>531.25329539994345</v>
      </c>
      <c r="I945">
        <f t="shared" si="131"/>
        <v>2186905.8786806371</v>
      </c>
      <c r="J945">
        <f t="shared" si="134"/>
        <v>0</v>
      </c>
    </row>
    <row r="946" spans="1:10" x14ac:dyDescent="0.25">
      <c r="A946">
        <v>927</v>
      </c>
      <c r="B946">
        <f t="shared" si="126"/>
        <v>0.78197200648498366</v>
      </c>
      <c r="C946">
        <f t="shared" si="127"/>
        <v>4531.529366698418</v>
      </c>
      <c r="D946">
        <f t="shared" si="128"/>
        <v>0</v>
      </c>
      <c r="E946">
        <f t="shared" si="132"/>
        <v>2186905.8786806371</v>
      </c>
      <c r="F946">
        <f t="shared" si="129"/>
        <v>3596.207029466691</v>
      </c>
      <c r="G946">
        <f t="shared" si="133"/>
        <v>4531.529366698418</v>
      </c>
      <c r="H946">
        <f t="shared" si="130"/>
        <v>531.52936669841836</v>
      </c>
      <c r="I946">
        <f t="shared" si="131"/>
        <v>2185970.556343405</v>
      </c>
      <c r="J946">
        <f t="shared" si="134"/>
        <v>0</v>
      </c>
    </row>
    <row r="947" spans="1:10" x14ac:dyDescent="0.25">
      <c r="A947">
        <v>928</v>
      </c>
      <c r="B947">
        <f t="shared" si="126"/>
        <v>0.78232994898958763</v>
      </c>
      <c r="C947">
        <f t="shared" si="127"/>
        <v>4531.8050183222167</v>
      </c>
      <c r="D947">
        <f t="shared" si="128"/>
        <v>0</v>
      </c>
      <c r="E947">
        <f t="shared" si="132"/>
        <v>2185970.556343405</v>
      </c>
      <c r="F947">
        <f t="shared" si="129"/>
        <v>3594.6689601804169</v>
      </c>
      <c r="G947">
        <f t="shared" si="133"/>
        <v>4531.8050183222167</v>
      </c>
      <c r="H947">
        <f t="shared" si="130"/>
        <v>531.80501832221648</v>
      </c>
      <c r="I947">
        <f t="shared" si="131"/>
        <v>2185033.4202852636</v>
      </c>
      <c r="J947">
        <f t="shared" si="134"/>
        <v>0</v>
      </c>
    </row>
    <row r="948" spans="1:10" x14ac:dyDescent="0.25">
      <c r="A948">
        <v>929</v>
      </c>
      <c r="B948">
        <f t="shared" si="126"/>
        <v>0.78268730385021734</v>
      </c>
      <c r="C948">
        <f t="shared" si="127"/>
        <v>4532.0802508563338</v>
      </c>
      <c r="D948">
        <f t="shared" si="128"/>
        <v>0</v>
      </c>
      <c r="E948">
        <f t="shared" si="132"/>
        <v>2185033.4202852636</v>
      </c>
      <c r="F948">
        <f t="shared" si="129"/>
        <v>3593.127908362545</v>
      </c>
      <c r="G948">
        <f t="shared" si="133"/>
        <v>4532.0802508563338</v>
      </c>
      <c r="H948">
        <f t="shared" si="130"/>
        <v>532.08025085633403</v>
      </c>
      <c r="I948">
        <f t="shared" si="131"/>
        <v>2184094.4679427696</v>
      </c>
      <c r="J948">
        <f t="shared" si="134"/>
        <v>0</v>
      </c>
    </row>
    <row r="949" spans="1:10" x14ac:dyDescent="0.25">
      <c r="A949">
        <v>930</v>
      </c>
      <c r="B949">
        <f t="shared" si="126"/>
        <v>0.78304407203162396</v>
      </c>
      <c r="C949">
        <f t="shared" si="127"/>
        <v>4532.3550648851196</v>
      </c>
      <c r="D949">
        <f t="shared" si="128"/>
        <v>0</v>
      </c>
      <c r="E949">
        <f t="shared" si="132"/>
        <v>2184094.4679427696</v>
      </c>
      <c r="F949">
        <f t="shared" si="129"/>
        <v>3591.583869797681</v>
      </c>
      <c r="G949">
        <f t="shared" si="133"/>
        <v>4532.3550648851196</v>
      </c>
      <c r="H949">
        <f t="shared" si="130"/>
        <v>532.35506488511987</v>
      </c>
      <c r="I949">
        <f t="shared" si="131"/>
        <v>2183153.6967476821</v>
      </c>
      <c r="J949">
        <f t="shared" si="134"/>
        <v>0</v>
      </c>
    </row>
    <row r="950" spans="1:10" x14ac:dyDescent="0.25">
      <c r="A950">
        <v>931</v>
      </c>
      <c r="B950">
        <f t="shared" si="126"/>
        <v>0.7834002544969747</v>
      </c>
      <c r="C950">
        <f t="shared" si="127"/>
        <v>4532.6294609922752</v>
      </c>
      <c r="D950">
        <f t="shared" si="128"/>
        <v>0</v>
      </c>
      <c r="E950">
        <f t="shared" si="132"/>
        <v>2183153.6967476821</v>
      </c>
      <c r="F950">
        <f t="shared" si="129"/>
        <v>3590.0368402625395</v>
      </c>
      <c r="G950">
        <f t="shared" si="133"/>
        <v>4532.6294609922752</v>
      </c>
      <c r="H950">
        <f t="shared" si="130"/>
        <v>532.62946099227509</v>
      </c>
      <c r="I950">
        <f t="shared" si="131"/>
        <v>2182211.1041269521</v>
      </c>
      <c r="J950">
        <f t="shared" si="134"/>
        <v>0</v>
      </c>
    </row>
    <row r="951" spans="1:10" x14ac:dyDescent="0.25">
      <c r="A951">
        <v>932</v>
      </c>
      <c r="B951">
        <f t="shared" si="126"/>
        <v>0.78375585220785582</v>
      </c>
      <c r="C951">
        <f t="shared" si="127"/>
        <v>4532.9034397608539</v>
      </c>
      <c r="D951">
        <f t="shared" si="128"/>
        <v>0</v>
      </c>
      <c r="E951">
        <f t="shared" si="132"/>
        <v>2182211.1041269521</v>
      </c>
      <c r="F951">
        <f t="shared" si="129"/>
        <v>3588.4868155259296</v>
      </c>
      <c r="G951">
        <f t="shared" si="133"/>
        <v>4532.9034397608539</v>
      </c>
      <c r="H951">
        <f t="shared" si="130"/>
        <v>532.9034397608533</v>
      </c>
      <c r="I951">
        <f t="shared" si="131"/>
        <v>2181266.6875027176</v>
      </c>
      <c r="J951">
        <f t="shared" si="134"/>
        <v>0</v>
      </c>
    </row>
    <row r="952" spans="1:10" x14ac:dyDescent="0.25">
      <c r="A952">
        <v>933</v>
      </c>
      <c r="B952">
        <f t="shared" si="126"/>
        <v>0.7841108661242745</v>
      </c>
      <c r="C952">
        <f t="shared" si="127"/>
        <v>4533.1770017732615</v>
      </c>
      <c r="D952">
        <f t="shared" si="128"/>
        <v>0</v>
      </c>
      <c r="E952">
        <f t="shared" si="132"/>
        <v>2181266.6875027176</v>
      </c>
      <c r="F952">
        <f t="shared" si="129"/>
        <v>3586.9337913487457</v>
      </c>
      <c r="G952">
        <f t="shared" si="133"/>
        <v>4533.1770017732615</v>
      </c>
      <c r="H952">
        <f t="shared" si="130"/>
        <v>533.17700177326105</v>
      </c>
      <c r="I952">
        <f t="shared" si="131"/>
        <v>2180320.4442922929</v>
      </c>
      <c r="J952">
        <f t="shared" si="134"/>
        <v>0</v>
      </c>
    </row>
    <row r="953" spans="1:10" x14ac:dyDescent="0.25">
      <c r="A953">
        <v>934</v>
      </c>
      <c r="B953">
        <f t="shared" si="126"/>
        <v>0.78446529720466196</v>
      </c>
      <c r="C953">
        <f t="shared" si="127"/>
        <v>4533.4501476112573</v>
      </c>
      <c r="D953">
        <f t="shared" si="128"/>
        <v>0</v>
      </c>
      <c r="E953">
        <f t="shared" si="132"/>
        <v>2180320.4442922929</v>
      </c>
      <c r="F953">
        <f t="shared" si="129"/>
        <v>3585.3777634839489</v>
      </c>
      <c r="G953">
        <f t="shared" si="133"/>
        <v>4533.4501476112573</v>
      </c>
      <c r="H953">
        <f t="shared" si="130"/>
        <v>533.45014761125753</v>
      </c>
      <c r="I953">
        <f t="shared" si="131"/>
        <v>2179372.371908166</v>
      </c>
      <c r="J953">
        <f t="shared" si="134"/>
        <v>0</v>
      </c>
    </row>
    <row r="954" spans="1:10" x14ac:dyDescent="0.25">
      <c r="A954">
        <v>935</v>
      </c>
      <c r="B954">
        <f t="shared" si="126"/>
        <v>0.78481914640587624</v>
      </c>
      <c r="C954">
        <f t="shared" si="127"/>
        <v>4533.7228778559556</v>
      </c>
      <c r="D954">
        <f t="shared" si="128"/>
        <v>0</v>
      </c>
      <c r="E954">
        <f t="shared" si="132"/>
        <v>2179372.371908166</v>
      </c>
      <c r="F954">
        <f t="shared" si="129"/>
        <v>3583.8187276765657</v>
      </c>
      <c r="G954">
        <f t="shared" si="133"/>
        <v>4533.7228778559556</v>
      </c>
      <c r="H954">
        <f t="shared" si="130"/>
        <v>533.72287785595552</v>
      </c>
      <c r="I954">
        <f t="shared" si="131"/>
        <v>2178422.4677579869</v>
      </c>
      <c r="J954">
        <f t="shared" si="134"/>
        <v>0</v>
      </c>
    </row>
    <row r="955" spans="1:10" x14ac:dyDescent="0.25">
      <c r="A955">
        <v>936</v>
      </c>
      <c r="B955">
        <f t="shared" si="126"/>
        <v>0.78517241468320398</v>
      </c>
      <c r="C955">
        <f t="shared" si="127"/>
        <v>4533.9951930878206</v>
      </c>
      <c r="D955">
        <f t="shared" si="128"/>
        <v>0</v>
      </c>
      <c r="E955">
        <f t="shared" si="132"/>
        <v>2178422.4677579869</v>
      </c>
      <c r="F955">
        <f t="shared" si="129"/>
        <v>3582.2566796636647</v>
      </c>
      <c r="G955">
        <f t="shared" si="133"/>
        <v>4533.9951930878206</v>
      </c>
      <c r="H955">
        <f t="shared" si="130"/>
        <v>533.99519308782055</v>
      </c>
      <c r="I955">
        <f t="shared" si="131"/>
        <v>2177470.7292445623</v>
      </c>
      <c r="J955">
        <f t="shared" si="134"/>
        <v>0</v>
      </c>
    </row>
    <row r="956" spans="1:10" x14ac:dyDescent="0.25">
      <c r="A956">
        <v>937</v>
      </c>
      <c r="B956">
        <f t="shared" si="126"/>
        <v>0.78552510299036415</v>
      </c>
      <c r="C956">
        <f t="shared" si="127"/>
        <v>4534.2670938866722</v>
      </c>
      <c r="D956">
        <f t="shared" si="128"/>
        <v>0</v>
      </c>
      <c r="E956">
        <f t="shared" si="132"/>
        <v>2177470.7292445623</v>
      </c>
      <c r="F956">
        <f t="shared" si="129"/>
        <v>3580.6916151743526</v>
      </c>
      <c r="G956">
        <f t="shared" si="133"/>
        <v>4534.2670938866722</v>
      </c>
      <c r="H956">
        <f t="shared" si="130"/>
        <v>534.267093886672</v>
      </c>
      <c r="I956">
        <f t="shared" si="131"/>
        <v>2176517.1537658502</v>
      </c>
      <c r="J956">
        <f t="shared" si="134"/>
        <v>0</v>
      </c>
    </row>
    <row r="957" spans="1:10" x14ac:dyDescent="0.25">
      <c r="A957">
        <v>938</v>
      </c>
      <c r="B957">
        <f t="shared" si="126"/>
        <v>0.78587721227950913</v>
      </c>
      <c r="C957">
        <f t="shared" si="127"/>
        <v>4534.5385808316823</v>
      </c>
      <c r="D957">
        <f t="shared" si="128"/>
        <v>0</v>
      </c>
      <c r="E957">
        <f t="shared" si="132"/>
        <v>2176517.1537658502</v>
      </c>
      <c r="F957">
        <f t="shared" si="129"/>
        <v>3579.12352992976</v>
      </c>
      <c r="G957">
        <f t="shared" si="133"/>
        <v>4534.5385808316823</v>
      </c>
      <c r="H957">
        <f t="shared" si="130"/>
        <v>534.53858083168257</v>
      </c>
      <c r="I957">
        <f t="shared" si="131"/>
        <v>2175561.7387149483</v>
      </c>
      <c r="J957">
        <f t="shared" si="134"/>
        <v>0</v>
      </c>
    </row>
    <row r="958" spans="1:10" x14ac:dyDescent="0.25">
      <c r="A958">
        <v>939</v>
      </c>
      <c r="B958">
        <f t="shared" si="126"/>
        <v>0.78622874350122895</v>
      </c>
      <c r="C958">
        <f t="shared" si="127"/>
        <v>4534.8096545013786</v>
      </c>
      <c r="D958">
        <f t="shared" si="128"/>
        <v>0</v>
      </c>
      <c r="E958">
        <f t="shared" si="132"/>
        <v>2175561.7387149483</v>
      </c>
      <c r="F958">
        <f t="shared" si="129"/>
        <v>3577.5524196430274</v>
      </c>
      <c r="G958">
        <f t="shared" si="133"/>
        <v>4534.8096545013786</v>
      </c>
      <c r="H958">
        <f t="shared" si="130"/>
        <v>534.8096545013791</v>
      </c>
      <c r="I958">
        <f t="shared" si="131"/>
        <v>2174604.4814800899</v>
      </c>
      <c r="J958">
        <f t="shared" si="134"/>
        <v>0</v>
      </c>
    </row>
    <row r="959" spans="1:10" x14ac:dyDescent="0.25">
      <c r="A959">
        <v>940</v>
      </c>
      <c r="B959">
        <f t="shared" si="126"/>
        <v>0.78657969760455249</v>
      </c>
      <c r="C959">
        <f t="shared" si="127"/>
        <v>4535.0803154736423</v>
      </c>
      <c r="D959">
        <f t="shared" si="128"/>
        <v>0</v>
      </c>
      <c r="E959">
        <f t="shared" si="132"/>
        <v>2174604.4814800899</v>
      </c>
      <c r="F959">
        <f t="shared" si="129"/>
        <v>3575.9782800192943</v>
      </c>
      <c r="G959">
        <f t="shared" si="133"/>
        <v>4535.0803154736423</v>
      </c>
      <c r="H959">
        <f t="shared" si="130"/>
        <v>535.08031547364237</v>
      </c>
      <c r="I959">
        <f t="shared" si="131"/>
        <v>2173645.3794446359</v>
      </c>
      <c r="J959">
        <f t="shared" si="134"/>
        <v>0</v>
      </c>
    </row>
    <row r="960" spans="1:10" x14ac:dyDescent="0.25">
      <c r="A960">
        <v>941</v>
      </c>
      <c r="B960">
        <f t="shared" si="126"/>
        <v>0.78693007553695093</v>
      </c>
      <c r="C960">
        <f t="shared" si="127"/>
        <v>4535.3505643257067</v>
      </c>
      <c r="D960">
        <f t="shared" si="128"/>
        <v>0</v>
      </c>
      <c r="E960">
        <f t="shared" si="132"/>
        <v>2173645.3794446359</v>
      </c>
      <c r="F960">
        <f t="shared" si="129"/>
        <v>3574.4011067556894</v>
      </c>
      <c r="G960">
        <f t="shared" si="133"/>
        <v>4535.3505643257067</v>
      </c>
      <c r="H960">
        <f t="shared" si="130"/>
        <v>535.35056432570718</v>
      </c>
      <c r="I960">
        <f t="shared" si="131"/>
        <v>2172684.429987066</v>
      </c>
      <c r="J960">
        <f t="shared" si="134"/>
        <v>0</v>
      </c>
    </row>
    <row r="961" spans="1:10" x14ac:dyDescent="0.25">
      <c r="A961">
        <v>942</v>
      </c>
      <c r="B961">
        <f t="shared" si="126"/>
        <v>0.78727987824433954</v>
      </c>
      <c r="C961">
        <f t="shared" si="127"/>
        <v>4535.6204016341626</v>
      </c>
      <c r="D961">
        <f t="shared" si="128"/>
        <v>0</v>
      </c>
      <c r="E961">
        <f t="shared" si="132"/>
        <v>2172684.429987066</v>
      </c>
      <c r="F961">
        <f t="shared" si="129"/>
        <v>3572.8208955413138</v>
      </c>
      <c r="G961">
        <f t="shared" si="133"/>
        <v>4535.6204016341626</v>
      </c>
      <c r="H961">
        <f t="shared" si="130"/>
        <v>535.62040163416282</v>
      </c>
      <c r="I961">
        <f t="shared" si="131"/>
        <v>2171721.630480973</v>
      </c>
      <c r="J961">
        <f t="shared" si="134"/>
        <v>0</v>
      </c>
    </row>
    <row r="962" spans="1:10" x14ac:dyDescent="0.25">
      <c r="A962">
        <v>943</v>
      </c>
      <c r="B962">
        <f t="shared" si="126"/>
        <v>0.7876291066710811</v>
      </c>
      <c r="C962">
        <f t="shared" si="127"/>
        <v>4535.8898279749537</v>
      </c>
      <c r="D962">
        <f t="shared" si="128"/>
        <v>0</v>
      </c>
      <c r="E962">
        <f t="shared" si="132"/>
        <v>2171721.630480973</v>
      </c>
      <c r="F962">
        <f t="shared" si="129"/>
        <v>3571.2376420572327</v>
      </c>
      <c r="G962">
        <f t="shared" si="133"/>
        <v>4535.8898279749537</v>
      </c>
      <c r="H962">
        <f t="shared" si="130"/>
        <v>535.88982797495339</v>
      </c>
      <c r="I962">
        <f t="shared" si="131"/>
        <v>2170756.9782950552</v>
      </c>
      <c r="J962">
        <f t="shared" si="134"/>
        <v>0</v>
      </c>
    </row>
    <row r="963" spans="1:10" x14ac:dyDescent="0.25">
      <c r="A963">
        <v>944</v>
      </c>
      <c r="B963">
        <f t="shared" si="126"/>
        <v>0.7879777617599879</v>
      </c>
      <c r="C963">
        <f t="shared" si="127"/>
        <v>4536.1588439233774</v>
      </c>
      <c r="D963">
        <f t="shared" si="128"/>
        <v>0</v>
      </c>
      <c r="E963">
        <f t="shared" si="132"/>
        <v>2170756.9782950552</v>
      </c>
      <c r="F963">
        <f t="shared" si="129"/>
        <v>3569.6513419764624</v>
      </c>
      <c r="G963">
        <f t="shared" si="133"/>
        <v>4536.1588439233774</v>
      </c>
      <c r="H963">
        <f t="shared" si="130"/>
        <v>536.15884392337762</v>
      </c>
      <c r="I963">
        <f t="shared" si="131"/>
        <v>2169790.4707931085</v>
      </c>
      <c r="J963">
        <f t="shared" si="134"/>
        <v>0</v>
      </c>
    </row>
    <row r="964" spans="1:10" x14ac:dyDescent="0.25">
      <c r="A964">
        <v>945</v>
      </c>
      <c r="B964">
        <f t="shared" si="126"/>
        <v>0.78832584445232401</v>
      </c>
      <c r="C964">
        <f t="shared" si="127"/>
        <v>4536.4274500540887</v>
      </c>
      <c r="D964">
        <f t="shared" si="128"/>
        <v>0</v>
      </c>
      <c r="E964">
        <f t="shared" si="132"/>
        <v>2169790.4707931085</v>
      </c>
      <c r="F964">
        <f t="shared" si="129"/>
        <v>3568.0619909639577</v>
      </c>
      <c r="G964">
        <f t="shared" si="133"/>
        <v>4536.4274500540887</v>
      </c>
      <c r="H964">
        <f t="shared" si="130"/>
        <v>536.42745005408881</v>
      </c>
      <c r="I964">
        <f t="shared" si="131"/>
        <v>2168822.1053340184</v>
      </c>
      <c r="J964">
        <f t="shared" si="134"/>
        <v>0</v>
      </c>
    </row>
    <row r="965" spans="1:10" x14ac:dyDescent="0.25">
      <c r="A965">
        <v>946</v>
      </c>
      <c r="B965">
        <f t="shared" si="126"/>
        <v>0.78867335568780872</v>
      </c>
      <c r="C965">
        <f t="shared" si="127"/>
        <v>4536.6956469410961</v>
      </c>
      <c r="D965">
        <f t="shared" si="128"/>
        <v>0</v>
      </c>
      <c r="E965">
        <f t="shared" si="132"/>
        <v>2168822.1053340184</v>
      </c>
      <c r="F965">
        <f t="shared" si="129"/>
        <v>3566.4695846765994</v>
      </c>
      <c r="G965">
        <f t="shared" si="133"/>
        <v>4536.6956469410961</v>
      </c>
      <c r="H965">
        <f t="shared" si="130"/>
        <v>536.69564694109624</v>
      </c>
      <c r="I965">
        <f t="shared" si="131"/>
        <v>2167851.8792717536</v>
      </c>
      <c r="J965">
        <f t="shared" si="134"/>
        <v>0</v>
      </c>
    </row>
    <row r="966" spans="1:10" x14ac:dyDescent="0.25">
      <c r="A966">
        <v>947</v>
      </c>
      <c r="B966">
        <f t="shared" si="126"/>
        <v>0.78902029640461824</v>
      </c>
      <c r="C966">
        <f t="shared" si="127"/>
        <v>4536.9634351577643</v>
      </c>
      <c r="D966">
        <f t="shared" si="128"/>
        <v>0</v>
      </c>
      <c r="E966">
        <f t="shared" si="132"/>
        <v>2167851.8792717536</v>
      </c>
      <c r="F966">
        <f t="shared" si="129"/>
        <v>3564.8741187631813</v>
      </c>
      <c r="G966">
        <f t="shared" si="133"/>
        <v>4536.9634351577643</v>
      </c>
      <c r="H966">
        <f t="shared" si="130"/>
        <v>536.96343515776414</v>
      </c>
      <c r="I966">
        <f t="shared" si="131"/>
        <v>2166879.789955359</v>
      </c>
      <c r="J966">
        <f t="shared" si="134"/>
        <v>0</v>
      </c>
    </row>
    <row r="967" spans="1:10" x14ac:dyDescent="0.25">
      <c r="A967">
        <v>948</v>
      </c>
      <c r="B967">
        <f t="shared" si="126"/>
        <v>0.78936666753938878</v>
      </c>
      <c r="C967">
        <f t="shared" si="127"/>
        <v>4537.2308152768119</v>
      </c>
      <c r="D967">
        <f t="shared" si="128"/>
        <v>0</v>
      </c>
      <c r="E967">
        <f t="shared" si="132"/>
        <v>2166879.789955359</v>
      </c>
      <c r="F967">
        <f t="shared" si="129"/>
        <v>3563.2755888644015</v>
      </c>
      <c r="G967">
        <f t="shared" si="133"/>
        <v>4537.2308152768119</v>
      </c>
      <c r="H967">
        <f t="shared" si="130"/>
        <v>537.23081527681211</v>
      </c>
      <c r="I967">
        <f t="shared" si="131"/>
        <v>2165905.8347289464</v>
      </c>
      <c r="J967">
        <f t="shared" si="134"/>
        <v>0</v>
      </c>
    </row>
    <row r="968" spans="1:10" x14ac:dyDescent="0.25">
      <c r="A968">
        <v>949</v>
      </c>
      <c r="B968">
        <f t="shared" si="126"/>
        <v>0.78971247002721856</v>
      </c>
      <c r="C968">
        <f t="shared" si="127"/>
        <v>4537.4977878703166</v>
      </c>
      <c r="D968">
        <f t="shared" si="128"/>
        <v>0</v>
      </c>
      <c r="E968">
        <f t="shared" si="132"/>
        <v>2165905.8347289464</v>
      </c>
      <c r="F968">
        <f t="shared" si="129"/>
        <v>3561.6739906128464</v>
      </c>
      <c r="G968">
        <f t="shared" si="133"/>
        <v>4537.4977878703166</v>
      </c>
      <c r="H968">
        <f t="shared" si="130"/>
        <v>537.49778787031619</v>
      </c>
      <c r="I968">
        <f t="shared" si="131"/>
        <v>2164930.0109316888</v>
      </c>
      <c r="J968">
        <f t="shared" si="134"/>
        <v>0</v>
      </c>
    </row>
    <row r="969" spans="1:10" x14ac:dyDescent="0.25">
      <c r="A969">
        <v>950</v>
      </c>
      <c r="B969">
        <f t="shared" si="126"/>
        <v>0.79005770480167081</v>
      </c>
      <c r="C969">
        <f t="shared" si="127"/>
        <v>4537.7643535097077</v>
      </c>
      <c r="D969">
        <f t="shared" si="128"/>
        <v>0</v>
      </c>
      <c r="E969">
        <f t="shared" si="132"/>
        <v>2164930.0109316888</v>
      </c>
      <c r="F969">
        <f t="shared" si="129"/>
        <v>3560.0693196329798</v>
      </c>
      <c r="G969">
        <f t="shared" si="133"/>
        <v>4537.7643535097077</v>
      </c>
      <c r="H969">
        <f t="shared" si="130"/>
        <v>537.76435350970758</v>
      </c>
      <c r="I969">
        <f t="shared" si="131"/>
        <v>2163952.3158978121</v>
      </c>
      <c r="J969">
        <f t="shared" si="134"/>
        <v>0</v>
      </c>
    </row>
    <row r="970" spans="1:10" x14ac:dyDescent="0.25">
      <c r="A970">
        <v>951</v>
      </c>
      <c r="B970">
        <f t="shared" si="126"/>
        <v>0.7904023727947761</v>
      </c>
      <c r="C970">
        <f t="shared" si="127"/>
        <v>4538.0305127657748</v>
      </c>
      <c r="D970">
        <f t="shared" si="128"/>
        <v>0</v>
      </c>
      <c r="E970">
        <f t="shared" si="132"/>
        <v>2163952.3158978121</v>
      </c>
      <c r="F970">
        <f t="shared" si="129"/>
        <v>3558.461571541131</v>
      </c>
      <c r="G970">
        <f t="shared" si="133"/>
        <v>4538.0305127657748</v>
      </c>
      <c r="H970">
        <f t="shared" si="130"/>
        <v>538.03051276577435</v>
      </c>
      <c r="I970">
        <f t="shared" si="131"/>
        <v>2162972.7469565873</v>
      </c>
      <c r="J970">
        <f t="shared" si="134"/>
        <v>0</v>
      </c>
    </row>
    <row r="971" spans="1:10" x14ac:dyDescent="0.25">
      <c r="A971">
        <v>952</v>
      </c>
      <c r="B971">
        <f t="shared" si="126"/>
        <v>0.79074647493703476</v>
      </c>
      <c r="C971">
        <f t="shared" si="127"/>
        <v>4538.2962662086611</v>
      </c>
      <c r="D971">
        <f t="shared" si="128"/>
        <v>0</v>
      </c>
      <c r="E971">
        <f t="shared" si="132"/>
        <v>2162972.7469565873</v>
      </c>
      <c r="F971">
        <f t="shared" si="129"/>
        <v>3556.8507419454809</v>
      </c>
      <c r="G971">
        <f t="shared" si="133"/>
        <v>4538.2962662086611</v>
      </c>
      <c r="H971">
        <f t="shared" si="130"/>
        <v>538.29626620866077</v>
      </c>
      <c r="I971">
        <f t="shared" si="131"/>
        <v>2161991.3014323241</v>
      </c>
      <c r="J971">
        <f t="shared" si="134"/>
        <v>0</v>
      </c>
    </row>
    <row r="972" spans="1:10" x14ac:dyDescent="0.25">
      <c r="A972">
        <v>953</v>
      </c>
      <c r="B972">
        <f t="shared" si="126"/>
        <v>0.79109001215741959</v>
      </c>
      <c r="C972">
        <f t="shared" si="127"/>
        <v>4538.5616144078676</v>
      </c>
      <c r="D972">
        <f t="shared" si="128"/>
        <v>0</v>
      </c>
      <c r="E972">
        <f t="shared" si="132"/>
        <v>2161991.3014323241</v>
      </c>
      <c r="F972">
        <f t="shared" si="129"/>
        <v>3555.2368264460524</v>
      </c>
      <c r="G972">
        <f t="shared" si="133"/>
        <v>4538.5616144078676</v>
      </c>
      <c r="H972">
        <f t="shared" si="130"/>
        <v>538.56161440786764</v>
      </c>
      <c r="I972">
        <f t="shared" si="131"/>
        <v>2161007.9766443623</v>
      </c>
      <c r="J972">
        <f t="shared" si="134"/>
        <v>0</v>
      </c>
    </row>
    <row r="973" spans="1:10" x14ac:dyDescent="0.25">
      <c r="A973">
        <v>954</v>
      </c>
      <c r="B973">
        <f t="shared" si="126"/>
        <v>0.79143298538337836</v>
      </c>
      <c r="C973">
        <f t="shared" si="127"/>
        <v>4538.8265579322524</v>
      </c>
      <c r="D973">
        <f t="shared" si="128"/>
        <v>0</v>
      </c>
      <c r="E973">
        <f t="shared" si="132"/>
        <v>2161007.9766443623</v>
      </c>
      <c r="F973">
        <f t="shared" si="129"/>
        <v>3553.6198206346953</v>
      </c>
      <c r="G973">
        <f t="shared" si="133"/>
        <v>4538.8265579322524</v>
      </c>
      <c r="H973">
        <f t="shared" si="130"/>
        <v>538.82655793225285</v>
      </c>
      <c r="I973">
        <f t="shared" si="131"/>
        <v>2160022.7699070647</v>
      </c>
      <c r="J973">
        <f t="shared" si="134"/>
        <v>0</v>
      </c>
    </row>
    <row r="974" spans="1:10" x14ac:dyDescent="0.25">
      <c r="A974">
        <v>955</v>
      </c>
      <c r="B974">
        <f t="shared" si="126"/>
        <v>0.79177539554083598</v>
      </c>
      <c r="C974">
        <f t="shared" si="127"/>
        <v>4539.0910973500313</v>
      </c>
      <c r="D974">
        <f t="shared" si="128"/>
        <v>0</v>
      </c>
      <c r="E974">
        <f t="shared" si="132"/>
        <v>2160022.7699070647</v>
      </c>
      <c r="F974">
        <f t="shared" si="129"/>
        <v>3551.9997200950761</v>
      </c>
      <c r="G974">
        <f t="shared" si="133"/>
        <v>4539.0910973500313</v>
      </c>
      <c r="H974">
        <f t="shared" si="130"/>
        <v>539.09109735003119</v>
      </c>
      <c r="I974">
        <f t="shared" si="131"/>
        <v>2159035.6785298097</v>
      </c>
      <c r="J974">
        <f t="shared" si="134"/>
        <v>0</v>
      </c>
    </row>
    <row r="975" spans="1:10" x14ac:dyDescent="0.25">
      <c r="A975">
        <v>956</v>
      </c>
      <c r="B975">
        <f t="shared" si="126"/>
        <v>0.79211724355419733</v>
      </c>
      <c r="C975">
        <f t="shared" si="127"/>
        <v>4539.3552332287745</v>
      </c>
      <c r="D975">
        <f t="shared" si="128"/>
        <v>0</v>
      </c>
      <c r="E975">
        <f t="shared" si="132"/>
        <v>2159035.6785298097</v>
      </c>
      <c r="F975">
        <f t="shared" si="129"/>
        <v>3550.3765204026631</v>
      </c>
      <c r="G975">
        <f t="shared" si="133"/>
        <v>4539.3552332287745</v>
      </c>
      <c r="H975">
        <f t="shared" si="130"/>
        <v>539.35523322877464</v>
      </c>
      <c r="I975">
        <f t="shared" si="131"/>
        <v>2158046.6998169837</v>
      </c>
      <c r="J975">
        <f t="shared" si="134"/>
        <v>0</v>
      </c>
    </row>
    <row r="976" spans="1:10" x14ac:dyDescent="0.25">
      <c r="A976">
        <v>957</v>
      </c>
      <c r="B976">
        <f t="shared" si="126"/>
        <v>0.79245853034634983</v>
      </c>
      <c r="C976">
        <f t="shared" si="127"/>
        <v>4539.6189661354128</v>
      </c>
      <c r="D976">
        <f t="shared" si="128"/>
        <v>0</v>
      </c>
      <c r="E976">
        <f t="shared" si="132"/>
        <v>2158046.6998169837</v>
      </c>
      <c r="F976">
        <f t="shared" si="129"/>
        <v>3548.750217124717</v>
      </c>
      <c r="G976">
        <f t="shared" si="133"/>
        <v>4539.6189661354128</v>
      </c>
      <c r="H976">
        <f t="shared" si="130"/>
        <v>539.61896613541285</v>
      </c>
      <c r="I976">
        <f t="shared" si="131"/>
        <v>2157055.8310679733</v>
      </c>
      <c r="J976">
        <f t="shared" si="134"/>
        <v>0</v>
      </c>
    </row>
    <row r="977" spans="1:10" x14ac:dyDescent="0.25">
      <c r="A977">
        <v>958</v>
      </c>
      <c r="B977">
        <f t="shared" si="126"/>
        <v>0.79279925683866559</v>
      </c>
      <c r="C977">
        <f t="shared" si="127"/>
        <v>4539.8822966362331</v>
      </c>
      <c r="D977">
        <f t="shared" si="128"/>
        <v>0</v>
      </c>
      <c r="E977">
        <f t="shared" si="132"/>
        <v>2157055.8310679733</v>
      </c>
      <c r="F977">
        <f t="shared" si="129"/>
        <v>3547.1208058202765</v>
      </c>
      <c r="G977">
        <f t="shared" si="133"/>
        <v>4539.8822966362331</v>
      </c>
      <c r="H977">
        <f t="shared" si="130"/>
        <v>539.88229663623304</v>
      </c>
      <c r="I977">
        <f t="shared" si="131"/>
        <v>2156063.0695771575</v>
      </c>
      <c r="J977">
        <f t="shared" si="134"/>
        <v>0</v>
      </c>
    </row>
    <row r="978" spans="1:10" x14ac:dyDescent="0.25">
      <c r="A978">
        <v>959</v>
      </c>
      <c r="B978">
        <f t="shared" si="126"/>
        <v>0.79313942395100401</v>
      </c>
      <c r="C978">
        <f t="shared" si="127"/>
        <v>4540.1452252968802</v>
      </c>
      <c r="D978">
        <f t="shared" si="128"/>
        <v>0</v>
      </c>
      <c r="E978">
        <f t="shared" si="132"/>
        <v>2156063.0695771575</v>
      </c>
      <c r="F978">
        <f t="shared" si="129"/>
        <v>3545.4882820401449</v>
      </c>
      <c r="G978">
        <f t="shared" si="133"/>
        <v>4540.1452252968802</v>
      </c>
      <c r="H978">
        <f t="shared" si="130"/>
        <v>540.14522529688031</v>
      </c>
      <c r="I978">
        <f t="shared" si="131"/>
        <v>2155068.412633901</v>
      </c>
      <c r="J978">
        <f t="shared" si="134"/>
        <v>0</v>
      </c>
    </row>
    <row r="979" spans="1:10" x14ac:dyDescent="0.25">
      <c r="A979">
        <v>960</v>
      </c>
      <c r="B979">
        <f t="shared" si="126"/>
        <v>0.79347903260171471</v>
      </c>
      <c r="C979">
        <f t="shared" si="127"/>
        <v>4540.4077526823585</v>
      </c>
      <c r="D979">
        <f t="shared" si="128"/>
        <v>0</v>
      </c>
      <c r="E979">
        <f t="shared" si="132"/>
        <v>2155068.412633901</v>
      </c>
      <c r="F979">
        <f t="shared" si="129"/>
        <v>3543.8526413268805</v>
      </c>
      <c r="G979">
        <f t="shared" si="133"/>
        <v>4540.4077526823585</v>
      </c>
      <c r="H979">
        <f t="shared" si="130"/>
        <v>540.40775268235848</v>
      </c>
      <c r="I979">
        <f t="shared" si="131"/>
        <v>2154071.8575225454</v>
      </c>
      <c r="J979">
        <f t="shared" si="134"/>
        <v>0</v>
      </c>
    </row>
    <row r="980" spans="1:10" x14ac:dyDescent="0.25">
      <c r="A980">
        <v>961</v>
      </c>
      <c r="B980">
        <f t="shared" ref="B980:B1043" si="135">MAX(0,MIN(1,1-(1+$B$3)^-A980))</f>
        <v>0.79381808370763918</v>
      </c>
      <c r="C980">
        <f t="shared" ref="C980:C1043" si="136">IF(1-$B$6*B980&gt;0,$B$5/(1-$B$6*B980),$B$5)</f>
        <v>4540.6698793570295</v>
      </c>
      <c r="D980">
        <f t="shared" ref="D980:D1043" si="137">IF(A980&lt;=$B$4,C980/(1+$B$3)^A980,0)</f>
        <v>0</v>
      </c>
      <c r="E980">
        <f t="shared" si="132"/>
        <v>2154071.8575225454</v>
      </c>
      <c r="F980">
        <f t="shared" ref="F980:F1043" si="138">E980*$B$3</f>
        <v>3542.2138792147816</v>
      </c>
      <c r="G980">
        <f t="shared" si="133"/>
        <v>4540.6698793570295</v>
      </c>
      <c r="H980">
        <f t="shared" ref="H980:H1043" si="139">G980*$B$6*B980</f>
        <v>540.66987935702912</v>
      </c>
      <c r="I980">
        <f t="shared" ref="I980:I1043" si="140">MAX(0,E980+F980-G980)</f>
        <v>2153073.4015224031</v>
      </c>
      <c r="J980">
        <f t="shared" si="134"/>
        <v>0</v>
      </c>
    </row>
    <row r="981" spans="1:10" x14ac:dyDescent="0.25">
      <c r="A981">
        <v>962</v>
      </c>
      <c r="B981">
        <f t="shared" si="135"/>
        <v>0.794156578184114</v>
      </c>
      <c r="C981">
        <f t="shared" si="136"/>
        <v>4540.9316058846125</v>
      </c>
      <c r="D981">
        <f t="shared" si="137"/>
        <v>0</v>
      </c>
      <c r="E981">
        <f t="shared" ref="E981:E1044" si="141">I980</f>
        <v>2153073.4015224031</v>
      </c>
      <c r="F981">
        <f t="shared" si="138"/>
        <v>3540.5719912298764</v>
      </c>
      <c r="G981">
        <f t="shared" ref="G981:G1044" si="142">IF(OR(J980=1,E981+F981&lt;=0),0,MIN(C981,E981+F981))</f>
        <v>4540.9316058846125</v>
      </c>
      <c r="H981">
        <f t="shared" si="139"/>
        <v>540.93160588461262</v>
      </c>
      <c r="I981">
        <f t="shared" si="140"/>
        <v>2152073.0419077482</v>
      </c>
      <c r="J981">
        <f t="shared" ref="J981:J1044" si="143">IF(OR(J980=1,E981+F981&lt;=0,C981&gt;=E981+F981),1,0)</f>
        <v>0</v>
      </c>
    </row>
    <row r="982" spans="1:10" x14ac:dyDescent="0.25">
      <c r="A982">
        <v>963</v>
      </c>
      <c r="B982">
        <f t="shared" si="135"/>
        <v>0.79449451694497297</v>
      </c>
      <c r="C982">
        <f t="shared" si="136"/>
        <v>4541.1929328281885</v>
      </c>
      <c r="D982">
        <f t="shared" si="137"/>
        <v>0</v>
      </c>
      <c r="E982">
        <f t="shared" si="141"/>
        <v>2152073.0419077482</v>
      </c>
      <c r="F982">
        <f t="shared" si="138"/>
        <v>3538.9269728899067</v>
      </c>
      <c r="G982">
        <f t="shared" si="142"/>
        <v>4541.1929328281885</v>
      </c>
      <c r="H982">
        <f t="shared" si="139"/>
        <v>541.19293282818853</v>
      </c>
      <c r="I982">
        <f t="shared" si="140"/>
        <v>2151070.7759478097</v>
      </c>
      <c r="J982">
        <f t="shared" si="143"/>
        <v>0</v>
      </c>
    </row>
    <row r="983" spans="1:10" x14ac:dyDescent="0.25">
      <c r="A983">
        <v>964</v>
      </c>
      <c r="B983">
        <f t="shared" si="135"/>
        <v>0.79483190090254952</v>
      </c>
      <c r="C983">
        <f t="shared" si="136"/>
        <v>4541.4538607501954</v>
      </c>
      <c r="D983">
        <f t="shared" si="137"/>
        <v>0</v>
      </c>
      <c r="E983">
        <f t="shared" si="141"/>
        <v>2151070.7759478097</v>
      </c>
      <c r="F983">
        <f t="shared" si="138"/>
        <v>3537.2788197043201</v>
      </c>
      <c r="G983">
        <f t="shared" si="142"/>
        <v>4541.4538607501954</v>
      </c>
      <c r="H983">
        <f t="shared" si="139"/>
        <v>541.45386075019496</v>
      </c>
      <c r="I983">
        <f t="shared" si="140"/>
        <v>2150066.6009067637</v>
      </c>
      <c r="J983">
        <f t="shared" si="143"/>
        <v>0</v>
      </c>
    </row>
    <row r="984" spans="1:10" x14ac:dyDescent="0.25">
      <c r="A984">
        <v>965</v>
      </c>
      <c r="B984">
        <f t="shared" si="135"/>
        <v>0.79516873096767926</v>
      </c>
      <c r="C984">
        <f t="shared" si="136"/>
        <v>4541.7143902124299</v>
      </c>
      <c r="D984">
        <f t="shared" si="137"/>
        <v>0</v>
      </c>
      <c r="E984">
        <f t="shared" si="141"/>
        <v>2150066.6009067637</v>
      </c>
      <c r="F984">
        <f t="shared" si="138"/>
        <v>3535.6275271742534</v>
      </c>
      <c r="G984">
        <f t="shared" si="142"/>
        <v>4541.7143902124299</v>
      </c>
      <c r="H984">
        <f t="shared" si="139"/>
        <v>541.71439021242975</v>
      </c>
      <c r="I984">
        <f t="shared" si="140"/>
        <v>2149060.5140437256</v>
      </c>
      <c r="J984">
        <f t="shared" si="143"/>
        <v>0</v>
      </c>
    </row>
    <row r="985" spans="1:10" x14ac:dyDescent="0.25">
      <c r="A985">
        <v>966</v>
      </c>
      <c r="B985">
        <f t="shared" si="135"/>
        <v>0.79550500804970259</v>
      </c>
      <c r="C985">
        <f t="shared" si="136"/>
        <v>4541.9745217760501</v>
      </c>
      <c r="D985">
        <f t="shared" si="137"/>
        <v>0</v>
      </c>
      <c r="E985">
        <f t="shared" si="141"/>
        <v>2149060.5140437256</v>
      </c>
      <c r="F985">
        <f t="shared" si="138"/>
        <v>3533.9730907925218</v>
      </c>
      <c r="G985">
        <f t="shared" si="142"/>
        <v>4541.9745217760501</v>
      </c>
      <c r="H985">
        <f t="shared" si="139"/>
        <v>541.9745217760501</v>
      </c>
      <c r="I985">
        <f t="shared" si="140"/>
        <v>2148052.5126127419</v>
      </c>
      <c r="J985">
        <f t="shared" si="143"/>
        <v>0</v>
      </c>
    </row>
    <row r="986" spans="1:10" x14ac:dyDescent="0.25">
      <c r="A986">
        <v>967</v>
      </c>
      <c r="B986">
        <f t="shared" si="135"/>
        <v>0.79584073305646696</v>
      </c>
      <c r="C986">
        <f t="shared" si="136"/>
        <v>4542.2342560015732</v>
      </c>
      <c r="D986">
        <f t="shared" si="137"/>
        <v>0</v>
      </c>
      <c r="E986">
        <f t="shared" si="141"/>
        <v>2148052.5126127419</v>
      </c>
      <c r="F986">
        <f t="shared" si="138"/>
        <v>3532.3155060436056</v>
      </c>
      <c r="G986">
        <f t="shared" si="142"/>
        <v>4542.2342560015732</v>
      </c>
      <c r="H986">
        <f t="shared" si="139"/>
        <v>542.23425600157316</v>
      </c>
      <c r="I986">
        <f t="shared" si="140"/>
        <v>2147042.5938627836</v>
      </c>
      <c r="J986">
        <f t="shared" si="143"/>
        <v>0</v>
      </c>
    </row>
    <row r="987" spans="1:10" x14ac:dyDescent="0.25">
      <c r="A987">
        <v>968</v>
      </c>
      <c r="B987">
        <f t="shared" si="135"/>
        <v>0.79617590689432938</v>
      </c>
      <c r="C987">
        <f t="shared" si="136"/>
        <v>4542.4935934488758</v>
      </c>
      <c r="D987">
        <f t="shared" si="137"/>
        <v>0</v>
      </c>
      <c r="E987">
        <f t="shared" si="141"/>
        <v>2147042.5938627836</v>
      </c>
      <c r="F987">
        <f t="shared" si="138"/>
        <v>3530.6547684036386</v>
      </c>
      <c r="G987">
        <f t="shared" si="142"/>
        <v>4542.4935934488758</v>
      </c>
      <c r="H987">
        <f t="shared" si="139"/>
        <v>542.49359344887603</v>
      </c>
      <c r="I987">
        <f t="shared" si="140"/>
        <v>2146030.7550377385</v>
      </c>
      <c r="J987">
        <f t="shared" si="143"/>
        <v>0</v>
      </c>
    </row>
    <row r="988" spans="1:10" x14ac:dyDescent="0.25">
      <c r="A988">
        <v>969</v>
      </c>
      <c r="B988">
        <f t="shared" si="135"/>
        <v>0.79651053046815901</v>
      </c>
      <c r="C988">
        <f t="shared" si="136"/>
        <v>4542.7525346771963</v>
      </c>
      <c r="D988">
        <f t="shared" si="137"/>
        <v>0</v>
      </c>
      <c r="E988">
        <f t="shared" si="141"/>
        <v>2146030.7550377385</v>
      </c>
      <c r="F988">
        <f t="shared" si="138"/>
        <v>3528.990873340395</v>
      </c>
      <c r="G988">
        <f t="shared" si="142"/>
        <v>4542.7525346771963</v>
      </c>
      <c r="H988">
        <f t="shared" si="139"/>
        <v>542.75253467719619</v>
      </c>
      <c r="I988">
        <f t="shared" si="140"/>
        <v>2145016.9933764017</v>
      </c>
      <c r="J988">
        <f t="shared" si="143"/>
        <v>0</v>
      </c>
    </row>
    <row r="989" spans="1:10" x14ac:dyDescent="0.25">
      <c r="A989">
        <v>970</v>
      </c>
      <c r="B989">
        <f t="shared" si="135"/>
        <v>0.796844604681339</v>
      </c>
      <c r="C989">
        <f t="shared" si="136"/>
        <v>4543.0110802451309</v>
      </c>
      <c r="D989">
        <f t="shared" si="137"/>
        <v>0</v>
      </c>
      <c r="E989">
        <f t="shared" si="141"/>
        <v>2145016.9933764017</v>
      </c>
      <c r="F989">
        <f t="shared" si="138"/>
        <v>3527.323816313276</v>
      </c>
      <c r="G989">
        <f t="shared" si="142"/>
        <v>4543.0110802451309</v>
      </c>
      <c r="H989">
        <f t="shared" si="139"/>
        <v>543.0110802451311</v>
      </c>
      <c r="I989">
        <f t="shared" si="140"/>
        <v>2144001.3061124701</v>
      </c>
      <c r="J989">
        <f t="shared" si="143"/>
        <v>0</v>
      </c>
    </row>
    <row r="990" spans="1:10" x14ac:dyDescent="0.25">
      <c r="A990">
        <v>971</v>
      </c>
      <c r="B990">
        <f t="shared" si="135"/>
        <v>0.7971781304357699</v>
      </c>
      <c r="C990">
        <f t="shared" si="136"/>
        <v>4543.2692307106399</v>
      </c>
      <c r="D990">
        <f t="shared" si="137"/>
        <v>0</v>
      </c>
      <c r="E990">
        <f t="shared" si="141"/>
        <v>2144001.3061124701</v>
      </c>
      <c r="F990">
        <f t="shared" si="138"/>
        <v>3525.6535927732971</v>
      </c>
      <c r="G990">
        <f t="shared" si="142"/>
        <v>4543.2692307106399</v>
      </c>
      <c r="H990">
        <f t="shared" si="139"/>
        <v>543.26923071063993</v>
      </c>
      <c r="I990">
        <f t="shared" si="140"/>
        <v>2142983.6904745325</v>
      </c>
      <c r="J990">
        <f t="shared" si="143"/>
        <v>0</v>
      </c>
    </row>
    <row r="991" spans="1:10" x14ac:dyDescent="0.25">
      <c r="A991">
        <v>972</v>
      </c>
      <c r="B991">
        <f t="shared" si="135"/>
        <v>0.79751110863187147</v>
      </c>
      <c r="C991">
        <f t="shared" si="136"/>
        <v>4543.5269866310418</v>
      </c>
      <c r="D991">
        <f t="shared" si="137"/>
        <v>0</v>
      </c>
      <c r="E991">
        <f t="shared" si="141"/>
        <v>2142983.6904745325</v>
      </c>
      <c r="F991">
        <f t="shared" si="138"/>
        <v>3523.9801981630753</v>
      </c>
      <c r="G991">
        <f t="shared" si="142"/>
        <v>4543.5269866310418</v>
      </c>
      <c r="H991">
        <f t="shared" si="139"/>
        <v>543.52698663104229</v>
      </c>
      <c r="I991">
        <f t="shared" si="140"/>
        <v>2141964.1436860645</v>
      </c>
      <c r="J991">
        <f t="shared" si="143"/>
        <v>0</v>
      </c>
    </row>
    <row r="992" spans="1:10" x14ac:dyDescent="0.25">
      <c r="A992">
        <v>973</v>
      </c>
      <c r="B992">
        <f t="shared" si="135"/>
        <v>0.79784354016858505</v>
      </c>
      <c r="C992">
        <f t="shared" si="136"/>
        <v>4543.7843485630192</v>
      </c>
      <c r="D992">
        <f t="shared" si="137"/>
        <v>0</v>
      </c>
      <c r="E992">
        <f t="shared" si="141"/>
        <v>2141964.1436860645</v>
      </c>
      <c r="F992">
        <f t="shared" si="138"/>
        <v>3522.3036279168191</v>
      </c>
      <c r="G992">
        <f t="shared" si="142"/>
        <v>4543.7843485630192</v>
      </c>
      <c r="H992">
        <f t="shared" si="139"/>
        <v>543.78434856301908</v>
      </c>
      <c r="I992">
        <f t="shared" si="140"/>
        <v>2140942.6629654183</v>
      </c>
      <c r="J992">
        <f t="shared" si="143"/>
        <v>0</v>
      </c>
    </row>
    <row r="993" spans="1:10" x14ac:dyDescent="0.25">
      <c r="A993">
        <v>974</v>
      </c>
      <c r="B993">
        <f t="shared" si="135"/>
        <v>0.79817542594337643</v>
      </c>
      <c r="C993">
        <f t="shared" si="136"/>
        <v>4544.0413170626125</v>
      </c>
      <c r="D993">
        <f t="shared" si="137"/>
        <v>0</v>
      </c>
      <c r="E993">
        <f t="shared" si="141"/>
        <v>2140942.6629654183</v>
      </c>
      <c r="F993">
        <f t="shared" si="138"/>
        <v>3520.6238774603116</v>
      </c>
      <c r="G993">
        <f t="shared" si="142"/>
        <v>4544.0413170626125</v>
      </c>
      <c r="H993">
        <f t="shared" si="139"/>
        <v>544.04131706261273</v>
      </c>
      <c r="I993">
        <f t="shared" si="140"/>
        <v>2139919.245525816</v>
      </c>
      <c r="J993">
        <f t="shared" si="143"/>
        <v>0</v>
      </c>
    </row>
    <row r="994" spans="1:10" x14ac:dyDescent="0.25">
      <c r="A994">
        <v>975</v>
      </c>
      <c r="B994">
        <f t="shared" si="135"/>
        <v>0.79850676685223754</v>
      </c>
      <c r="C994">
        <f t="shared" si="136"/>
        <v>4544.2978926852275</v>
      </c>
      <c r="D994">
        <f t="shared" si="137"/>
        <v>0</v>
      </c>
      <c r="E994">
        <f t="shared" si="141"/>
        <v>2139919.245525816</v>
      </c>
      <c r="F994">
        <f t="shared" si="138"/>
        <v>3518.9409422109002</v>
      </c>
      <c r="G994">
        <f t="shared" si="142"/>
        <v>4544.2978926852275</v>
      </c>
      <c r="H994">
        <f t="shared" si="139"/>
        <v>544.29789268522757</v>
      </c>
      <c r="I994">
        <f t="shared" si="140"/>
        <v>2138893.888575342</v>
      </c>
      <c r="J994">
        <f t="shared" si="143"/>
        <v>0</v>
      </c>
    </row>
    <row r="995" spans="1:10" x14ac:dyDescent="0.25">
      <c r="A995">
        <v>976</v>
      </c>
      <c r="B995">
        <f t="shared" si="135"/>
        <v>0.79883756378968995</v>
      </c>
      <c r="C995">
        <f t="shared" si="136"/>
        <v>4544.5540759856303</v>
      </c>
      <c r="D995">
        <f t="shared" si="137"/>
        <v>0</v>
      </c>
      <c r="E995">
        <f t="shared" si="141"/>
        <v>2138893.888575342</v>
      </c>
      <c r="F995">
        <f t="shared" si="138"/>
        <v>3517.2548175774837</v>
      </c>
      <c r="G995">
        <f t="shared" si="142"/>
        <v>4544.5540759856303</v>
      </c>
      <c r="H995">
        <f t="shared" si="139"/>
        <v>544.55407598562999</v>
      </c>
      <c r="I995">
        <f t="shared" si="140"/>
        <v>2137866.5893169339</v>
      </c>
      <c r="J995">
        <f t="shared" si="143"/>
        <v>0</v>
      </c>
    </row>
    <row r="996" spans="1:10" x14ac:dyDescent="0.25">
      <c r="A996">
        <v>977</v>
      </c>
      <c r="B996">
        <f t="shared" si="135"/>
        <v>0.79916781764878619</v>
      </c>
      <c r="C996">
        <f t="shared" si="136"/>
        <v>4544.8098675179481</v>
      </c>
      <c r="D996">
        <f t="shared" si="137"/>
        <v>0</v>
      </c>
      <c r="E996">
        <f t="shared" si="141"/>
        <v>2137866.5893169339</v>
      </c>
      <c r="F996">
        <f t="shared" si="138"/>
        <v>3515.5654989604964</v>
      </c>
      <c r="G996">
        <f t="shared" si="142"/>
        <v>4544.8098675179481</v>
      </c>
      <c r="H996">
        <f t="shared" si="139"/>
        <v>544.80986751794808</v>
      </c>
      <c r="I996">
        <f t="shared" si="140"/>
        <v>2136837.3449483765</v>
      </c>
      <c r="J996">
        <f t="shared" si="143"/>
        <v>0</v>
      </c>
    </row>
    <row r="997" spans="1:10" x14ac:dyDescent="0.25">
      <c r="A997">
        <v>978</v>
      </c>
      <c r="B997">
        <f t="shared" si="135"/>
        <v>0.79949752932111284</v>
      </c>
      <c r="C997">
        <f t="shared" si="136"/>
        <v>4545.0652678356737</v>
      </c>
      <c r="D997">
        <f t="shared" si="137"/>
        <v>0</v>
      </c>
      <c r="E997">
        <f t="shared" si="141"/>
        <v>2136837.3449483765</v>
      </c>
      <c r="F997">
        <f t="shared" si="138"/>
        <v>3513.8729817519015</v>
      </c>
      <c r="G997">
        <f t="shared" si="142"/>
        <v>4545.0652678356737</v>
      </c>
      <c r="H997">
        <f t="shared" si="139"/>
        <v>545.06526783567347</v>
      </c>
      <c r="I997">
        <f t="shared" si="140"/>
        <v>2135806.1526622926</v>
      </c>
      <c r="J997">
        <f t="shared" si="143"/>
        <v>0</v>
      </c>
    </row>
    <row r="998" spans="1:10" x14ac:dyDescent="0.25">
      <c r="A998">
        <v>979</v>
      </c>
      <c r="B998">
        <f t="shared" si="135"/>
        <v>0.79982669969679276</v>
      </c>
      <c r="C998">
        <f t="shared" si="136"/>
        <v>4545.3202774916599</v>
      </c>
      <c r="D998">
        <f t="shared" si="137"/>
        <v>0</v>
      </c>
      <c r="E998">
        <f t="shared" si="141"/>
        <v>2135806.1526622926</v>
      </c>
      <c r="F998">
        <f t="shared" si="138"/>
        <v>3512.1772613351709</v>
      </c>
      <c r="G998">
        <f t="shared" si="142"/>
        <v>4545.3202774916599</v>
      </c>
      <c r="H998">
        <f t="shared" si="139"/>
        <v>545.32027749165968</v>
      </c>
      <c r="I998">
        <f t="shared" si="140"/>
        <v>2134773.0096461363</v>
      </c>
      <c r="J998">
        <f t="shared" si="143"/>
        <v>0</v>
      </c>
    </row>
    <row r="999" spans="1:10" x14ac:dyDescent="0.25">
      <c r="A999">
        <v>980</v>
      </c>
      <c r="B999">
        <f t="shared" si="135"/>
        <v>0.80015532966448744</v>
      </c>
      <c r="C999">
        <f t="shared" si="136"/>
        <v>4545.5748970381237</v>
      </c>
      <c r="D999">
        <f t="shared" si="137"/>
        <v>0</v>
      </c>
      <c r="E999">
        <f t="shared" si="141"/>
        <v>2134773.0096461363</v>
      </c>
      <c r="F999">
        <f t="shared" si="138"/>
        <v>3510.4783330852788</v>
      </c>
      <c r="G999">
        <f t="shared" si="142"/>
        <v>4545.5748970381237</v>
      </c>
      <c r="H999">
        <f t="shared" si="139"/>
        <v>545.57489703812371</v>
      </c>
      <c r="I999">
        <f t="shared" si="140"/>
        <v>2133737.9130821833</v>
      </c>
      <c r="J999">
        <f t="shared" si="143"/>
        <v>0</v>
      </c>
    </row>
    <row r="1000" spans="1:10" x14ac:dyDescent="0.25">
      <c r="A1000">
        <v>981</v>
      </c>
      <c r="B1000">
        <f t="shared" si="135"/>
        <v>0.80048342011139939</v>
      </c>
      <c r="C1000">
        <f t="shared" si="136"/>
        <v>4545.8291270266463</v>
      </c>
      <c r="D1000">
        <f t="shared" si="137"/>
        <v>0</v>
      </c>
      <c r="E1000">
        <f t="shared" si="141"/>
        <v>2133737.9130821833</v>
      </c>
      <c r="F1000">
        <f t="shared" si="138"/>
        <v>3508.776192368683</v>
      </c>
      <c r="G1000">
        <f t="shared" si="142"/>
        <v>4545.8291270266463</v>
      </c>
      <c r="H1000">
        <f t="shared" si="139"/>
        <v>545.82912702664601</v>
      </c>
      <c r="I1000">
        <f t="shared" si="140"/>
        <v>2132700.8601475251</v>
      </c>
      <c r="J1000">
        <f t="shared" si="143"/>
        <v>0</v>
      </c>
    </row>
    <row r="1001" spans="1:10" x14ac:dyDescent="0.25">
      <c r="A1001">
        <v>982</v>
      </c>
      <c r="B1001">
        <f t="shared" si="135"/>
        <v>0.80081097192327444</v>
      </c>
      <c r="C1001">
        <f t="shared" si="136"/>
        <v>4546.0829680081697</v>
      </c>
      <c r="D1001">
        <f t="shared" si="137"/>
        <v>0</v>
      </c>
      <c r="E1001">
        <f t="shared" si="141"/>
        <v>2132700.8601475251</v>
      </c>
      <c r="F1001">
        <f t="shared" si="138"/>
        <v>3507.0708345433172</v>
      </c>
      <c r="G1001">
        <f t="shared" si="142"/>
        <v>4546.0829680081697</v>
      </c>
      <c r="H1001">
        <f t="shared" si="139"/>
        <v>546.08296800816993</v>
      </c>
      <c r="I1001">
        <f t="shared" si="140"/>
        <v>2131661.8480140599</v>
      </c>
      <c r="J1001">
        <f t="shared" si="143"/>
        <v>0</v>
      </c>
    </row>
    <row r="1002" spans="1:10" x14ac:dyDescent="0.25">
      <c r="A1002">
        <v>983</v>
      </c>
      <c r="B1002">
        <f t="shared" si="135"/>
        <v>0.80113798598440455</v>
      </c>
      <c r="C1002">
        <f t="shared" si="136"/>
        <v>4546.3364205330035</v>
      </c>
      <c r="D1002">
        <f t="shared" si="137"/>
        <v>0</v>
      </c>
      <c r="E1002">
        <f t="shared" si="141"/>
        <v>2131661.8480140599</v>
      </c>
      <c r="F1002">
        <f t="shared" si="138"/>
        <v>3505.3622549585739</v>
      </c>
      <c r="G1002">
        <f t="shared" si="142"/>
        <v>4546.3364205330035</v>
      </c>
      <c r="H1002">
        <f t="shared" si="139"/>
        <v>546.33642053300355</v>
      </c>
      <c r="I1002">
        <f t="shared" si="140"/>
        <v>2130620.8738484858</v>
      </c>
      <c r="J1002">
        <f t="shared" si="143"/>
        <v>0</v>
      </c>
    </row>
    <row r="1003" spans="1:10" x14ac:dyDescent="0.25">
      <c r="A1003">
        <v>984</v>
      </c>
      <c r="B1003">
        <f t="shared" si="135"/>
        <v>0.80146446317762987</v>
      </c>
      <c r="C1003">
        <f t="shared" si="136"/>
        <v>4546.5894851508183</v>
      </c>
      <c r="D1003">
        <f t="shared" si="137"/>
        <v>0</v>
      </c>
      <c r="E1003">
        <f t="shared" si="141"/>
        <v>2130620.8738484858</v>
      </c>
      <c r="F1003">
        <f t="shared" si="138"/>
        <v>3503.6504489552954</v>
      </c>
      <c r="G1003">
        <f t="shared" si="142"/>
        <v>4546.5894851508183</v>
      </c>
      <c r="H1003">
        <f t="shared" si="139"/>
        <v>546.58948515081852</v>
      </c>
      <c r="I1003">
        <f t="shared" si="140"/>
        <v>2129577.9348122901</v>
      </c>
      <c r="J1003">
        <f t="shared" si="143"/>
        <v>0</v>
      </c>
    </row>
    <row r="1004" spans="1:10" x14ac:dyDescent="0.25">
      <c r="A1004">
        <v>985</v>
      </c>
      <c r="B1004">
        <f t="shared" si="135"/>
        <v>0.80179040438434102</v>
      </c>
      <c r="C1004">
        <f t="shared" si="136"/>
        <v>4546.8421624106513</v>
      </c>
      <c r="D1004">
        <f t="shared" si="137"/>
        <v>0</v>
      </c>
      <c r="E1004">
        <f t="shared" si="141"/>
        <v>2129577.9348122901</v>
      </c>
      <c r="F1004">
        <f t="shared" si="138"/>
        <v>3501.9354118657543</v>
      </c>
      <c r="G1004">
        <f t="shared" si="142"/>
        <v>4546.8421624106513</v>
      </c>
      <c r="H1004">
        <f t="shared" si="139"/>
        <v>546.8421624106511</v>
      </c>
      <c r="I1004">
        <f t="shared" si="140"/>
        <v>2128533.0280617452</v>
      </c>
      <c r="J1004">
        <f t="shared" si="143"/>
        <v>0</v>
      </c>
    </row>
    <row r="1005" spans="1:10" x14ac:dyDescent="0.25">
      <c r="A1005">
        <v>986</v>
      </c>
      <c r="B1005">
        <f t="shared" si="135"/>
        <v>0.80211581048448155</v>
      </c>
      <c r="C1005">
        <f t="shared" si="136"/>
        <v>4547.0944528609016</v>
      </c>
      <c r="D1005">
        <f t="shared" si="137"/>
        <v>0</v>
      </c>
      <c r="E1005">
        <f t="shared" si="141"/>
        <v>2128533.0280617452</v>
      </c>
      <c r="F1005">
        <f t="shared" si="138"/>
        <v>3500.2171390136491</v>
      </c>
      <c r="G1005">
        <f t="shared" si="142"/>
        <v>4547.0944528609016</v>
      </c>
      <c r="H1005">
        <f t="shared" si="139"/>
        <v>547.09445286090181</v>
      </c>
      <c r="I1005">
        <f t="shared" si="140"/>
        <v>2127486.150747898</v>
      </c>
      <c r="J1005">
        <f t="shared" si="143"/>
        <v>0</v>
      </c>
    </row>
    <row r="1006" spans="1:10" x14ac:dyDescent="0.25">
      <c r="A1006">
        <v>987</v>
      </c>
      <c r="B1006">
        <f t="shared" si="135"/>
        <v>0.80244068235655075</v>
      </c>
      <c r="C1006">
        <f t="shared" si="136"/>
        <v>4547.3463570493368</v>
      </c>
      <c r="D1006">
        <f t="shared" si="137"/>
        <v>0</v>
      </c>
      <c r="E1006">
        <f t="shared" si="141"/>
        <v>2127486.150747898</v>
      </c>
      <c r="F1006">
        <f t="shared" si="138"/>
        <v>3498.4956257140834</v>
      </c>
      <c r="G1006">
        <f t="shared" si="142"/>
        <v>4547.3463570493368</v>
      </c>
      <c r="H1006">
        <f t="shared" si="139"/>
        <v>547.3463570493368</v>
      </c>
      <c r="I1006">
        <f t="shared" si="140"/>
        <v>2126437.3000165629</v>
      </c>
      <c r="J1006">
        <f t="shared" si="143"/>
        <v>0</v>
      </c>
    </row>
    <row r="1007" spans="1:10" x14ac:dyDescent="0.25">
      <c r="A1007">
        <v>988</v>
      </c>
      <c r="B1007">
        <f t="shared" si="135"/>
        <v>0.80276502087760526</v>
      </c>
      <c r="C1007">
        <f t="shared" si="136"/>
        <v>4547.5978755230863</v>
      </c>
      <c r="D1007">
        <f t="shared" si="137"/>
        <v>0</v>
      </c>
      <c r="E1007">
        <f t="shared" si="141"/>
        <v>2126437.3000165629</v>
      </c>
      <c r="F1007">
        <f t="shared" si="138"/>
        <v>3496.7708672735585</v>
      </c>
      <c r="G1007">
        <f t="shared" si="142"/>
        <v>4547.5978755230863</v>
      </c>
      <c r="H1007">
        <f t="shared" si="139"/>
        <v>547.59787552308649</v>
      </c>
      <c r="I1007">
        <f t="shared" si="140"/>
        <v>2125386.4730083137</v>
      </c>
      <c r="J1007">
        <f t="shared" si="143"/>
        <v>0</v>
      </c>
    </row>
    <row r="1008" spans="1:10" x14ac:dyDescent="0.25">
      <c r="A1008">
        <v>989</v>
      </c>
      <c r="B1008">
        <f t="shared" si="135"/>
        <v>0.803088826923262</v>
      </c>
      <c r="C1008">
        <f t="shared" si="136"/>
        <v>4547.8490088286471</v>
      </c>
      <c r="D1008">
        <f t="shared" si="137"/>
        <v>0</v>
      </c>
      <c r="E1008">
        <f t="shared" si="141"/>
        <v>2125386.4730083137</v>
      </c>
      <c r="F1008">
        <f t="shared" si="138"/>
        <v>3495.0428589899557</v>
      </c>
      <c r="G1008">
        <f t="shared" si="142"/>
        <v>4547.8490088286471</v>
      </c>
      <c r="H1008">
        <f t="shared" si="139"/>
        <v>547.8490088286477</v>
      </c>
      <c r="I1008">
        <f t="shared" si="140"/>
        <v>2124333.6668584747</v>
      </c>
      <c r="J1008">
        <f t="shared" si="143"/>
        <v>0</v>
      </c>
    </row>
    <row r="1009" spans="1:10" x14ac:dyDescent="0.25">
      <c r="A1009">
        <v>990</v>
      </c>
      <c r="B1009">
        <f t="shared" si="135"/>
        <v>0.80341210136770047</v>
      </c>
      <c r="C1009">
        <f t="shared" si="136"/>
        <v>4548.0997575118827</v>
      </c>
      <c r="D1009">
        <f t="shared" si="137"/>
        <v>0</v>
      </c>
      <c r="E1009">
        <f t="shared" si="141"/>
        <v>2124333.6668584747</v>
      </c>
      <c r="F1009">
        <f t="shared" si="138"/>
        <v>3493.3115961525259</v>
      </c>
      <c r="G1009">
        <f t="shared" si="142"/>
        <v>4548.0997575118827</v>
      </c>
      <c r="H1009">
        <f t="shared" si="139"/>
        <v>548.09975751188256</v>
      </c>
      <c r="I1009">
        <f t="shared" si="140"/>
        <v>2123278.878697115</v>
      </c>
      <c r="J1009">
        <f t="shared" si="143"/>
        <v>0</v>
      </c>
    </row>
    <row r="1010" spans="1:10" x14ac:dyDescent="0.25">
      <c r="A1010">
        <v>991</v>
      </c>
      <c r="B1010">
        <f t="shared" si="135"/>
        <v>0.80373484508366455</v>
      </c>
      <c r="C1010">
        <f t="shared" si="136"/>
        <v>4548.3501221180186</v>
      </c>
      <c r="D1010">
        <f t="shared" si="137"/>
        <v>0</v>
      </c>
      <c r="E1010">
        <f t="shared" si="141"/>
        <v>2123278.878697115</v>
      </c>
      <c r="F1010">
        <f t="shared" si="138"/>
        <v>3491.577074041877</v>
      </c>
      <c r="G1010">
        <f t="shared" si="142"/>
        <v>4548.3501221180186</v>
      </c>
      <c r="H1010">
        <f t="shared" si="139"/>
        <v>548.35012211801882</v>
      </c>
      <c r="I1010">
        <f t="shared" si="140"/>
        <v>2122222.1056490391</v>
      </c>
      <c r="J1010">
        <f t="shared" si="143"/>
        <v>0</v>
      </c>
    </row>
    <row r="1011" spans="1:10" x14ac:dyDescent="0.25">
      <c r="A1011">
        <v>992</v>
      </c>
      <c r="B1011">
        <f t="shared" si="135"/>
        <v>0.80405705894246626</v>
      </c>
      <c r="C1011">
        <f t="shared" si="136"/>
        <v>4548.6001031916512</v>
      </c>
      <c r="D1011">
        <f t="shared" si="137"/>
        <v>0</v>
      </c>
      <c r="E1011">
        <f t="shared" si="141"/>
        <v>2122222.1056490391</v>
      </c>
      <c r="F1011">
        <f t="shared" si="138"/>
        <v>3489.8392879299595</v>
      </c>
      <c r="G1011">
        <f t="shared" si="142"/>
        <v>4548.6001031916512</v>
      </c>
      <c r="H1011">
        <f t="shared" si="139"/>
        <v>548.60010319165167</v>
      </c>
      <c r="I1011">
        <f t="shared" si="140"/>
        <v>2121163.3448337778</v>
      </c>
      <c r="J1011">
        <f t="shared" si="143"/>
        <v>0</v>
      </c>
    </row>
    <row r="1012" spans="1:10" x14ac:dyDescent="0.25">
      <c r="A1012">
        <v>993</v>
      </c>
      <c r="B1012">
        <f t="shared" si="135"/>
        <v>0.804378743813986</v>
      </c>
      <c r="C1012">
        <f t="shared" si="136"/>
        <v>4548.8497012767411</v>
      </c>
      <c r="D1012">
        <f t="shared" si="137"/>
        <v>0</v>
      </c>
      <c r="E1012">
        <f t="shared" si="141"/>
        <v>2121163.3448337778</v>
      </c>
      <c r="F1012">
        <f t="shared" si="138"/>
        <v>3488.0982330800525</v>
      </c>
      <c r="G1012">
        <f t="shared" si="142"/>
        <v>4548.8497012767411</v>
      </c>
      <c r="H1012">
        <f t="shared" si="139"/>
        <v>548.8497012767416</v>
      </c>
      <c r="I1012">
        <f t="shared" si="140"/>
        <v>2120102.5933655812</v>
      </c>
      <c r="J1012">
        <f t="shared" si="143"/>
        <v>0</v>
      </c>
    </row>
    <row r="1013" spans="1:10" x14ac:dyDescent="0.25">
      <c r="A1013">
        <v>994</v>
      </c>
      <c r="B1013">
        <f t="shared" si="135"/>
        <v>0.80469990056667684</v>
      </c>
      <c r="C1013">
        <f t="shared" si="136"/>
        <v>4549.0989169166169</v>
      </c>
      <c r="D1013">
        <f t="shared" si="137"/>
        <v>0</v>
      </c>
      <c r="E1013">
        <f t="shared" si="141"/>
        <v>2120102.5933655812</v>
      </c>
      <c r="F1013">
        <f t="shared" si="138"/>
        <v>3486.3539047467516</v>
      </c>
      <c r="G1013">
        <f t="shared" si="142"/>
        <v>4549.0989169166169</v>
      </c>
      <c r="H1013">
        <f t="shared" si="139"/>
        <v>549.09891691661676</v>
      </c>
      <c r="I1013">
        <f t="shared" si="140"/>
        <v>2119039.8483534115</v>
      </c>
      <c r="J1013">
        <f t="shared" si="143"/>
        <v>0</v>
      </c>
    </row>
    <row r="1014" spans="1:10" x14ac:dyDescent="0.25">
      <c r="A1014">
        <v>995</v>
      </c>
      <c r="B1014">
        <f t="shared" si="135"/>
        <v>0.80502053006756591</v>
      </c>
      <c r="C1014">
        <f t="shared" si="136"/>
        <v>4549.347750653973</v>
      </c>
      <c r="D1014">
        <f t="shared" si="137"/>
        <v>0</v>
      </c>
      <c r="E1014">
        <f t="shared" si="141"/>
        <v>2119039.8483534115</v>
      </c>
      <c r="F1014">
        <f t="shared" si="138"/>
        <v>3484.6062981759551</v>
      </c>
      <c r="G1014">
        <f t="shared" si="142"/>
        <v>4549.347750653973</v>
      </c>
      <c r="H1014">
        <f t="shared" si="139"/>
        <v>549.34775065397253</v>
      </c>
      <c r="I1014">
        <f t="shared" si="140"/>
        <v>2117975.1069009337</v>
      </c>
      <c r="J1014">
        <f t="shared" si="143"/>
        <v>0</v>
      </c>
    </row>
    <row r="1015" spans="1:10" x14ac:dyDescent="0.25">
      <c r="A1015">
        <v>996</v>
      </c>
      <c r="B1015">
        <f t="shared" si="135"/>
        <v>0.80534063318225679</v>
      </c>
      <c r="C1015">
        <f t="shared" si="136"/>
        <v>4549.596203030871</v>
      </c>
      <c r="D1015">
        <f t="shared" si="137"/>
        <v>0</v>
      </c>
      <c r="E1015">
        <f t="shared" si="141"/>
        <v>2117975.1069009337</v>
      </c>
      <c r="F1015">
        <f t="shared" si="138"/>
        <v>3482.8554086048525</v>
      </c>
      <c r="G1015">
        <f t="shared" si="142"/>
        <v>4549.596203030871</v>
      </c>
      <c r="H1015">
        <f t="shared" si="139"/>
        <v>549.59620303087092</v>
      </c>
      <c r="I1015">
        <f t="shared" si="140"/>
        <v>2116908.3661065074</v>
      </c>
      <c r="J1015">
        <f t="shared" si="143"/>
        <v>0</v>
      </c>
    </row>
    <row r="1016" spans="1:10" x14ac:dyDescent="0.25">
      <c r="A1016">
        <v>997</v>
      </c>
      <c r="B1016">
        <f t="shared" si="135"/>
        <v>0.80566021077493222</v>
      </c>
      <c r="C1016">
        <f t="shared" si="136"/>
        <v>4549.8442745887423</v>
      </c>
      <c r="D1016">
        <f t="shared" si="137"/>
        <v>0</v>
      </c>
      <c r="E1016">
        <f t="shared" si="141"/>
        <v>2116908.3661065074</v>
      </c>
      <c r="F1016">
        <f t="shared" si="138"/>
        <v>3481.1012312619073</v>
      </c>
      <c r="G1016">
        <f t="shared" si="142"/>
        <v>4549.8442745887423</v>
      </c>
      <c r="H1016">
        <f t="shared" si="139"/>
        <v>549.84427458874268</v>
      </c>
      <c r="I1016">
        <f t="shared" si="140"/>
        <v>2115839.6230631806</v>
      </c>
      <c r="J1016">
        <f t="shared" si="143"/>
        <v>0</v>
      </c>
    </row>
    <row r="1017" spans="1:10" x14ac:dyDescent="0.25">
      <c r="A1017">
        <v>998</v>
      </c>
      <c r="B1017">
        <f t="shared" si="135"/>
        <v>0.80597926370835571</v>
      </c>
      <c r="C1017">
        <f t="shared" si="136"/>
        <v>4550.0919658683861</v>
      </c>
      <c r="D1017">
        <f t="shared" si="137"/>
        <v>0</v>
      </c>
      <c r="E1017">
        <f t="shared" si="141"/>
        <v>2115839.6230631806</v>
      </c>
      <c r="F1017">
        <f t="shared" si="138"/>
        <v>3479.3437613668502</v>
      </c>
      <c r="G1017">
        <f t="shared" si="142"/>
        <v>4550.0919658683861</v>
      </c>
      <c r="H1017">
        <f t="shared" si="139"/>
        <v>550.09196586838596</v>
      </c>
      <c r="I1017">
        <f t="shared" si="140"/>
        <v>2114768.8748586788</v>
      </c>
      <c r="J1017">
        <f t="shared" si="143"/>
        <v>0</v>
      </c>
    </row>
    <row r="1018" spans="1:10" x14ac:dyDescent="0.25">
      <c r="A1018">
        <v>999</v>
      </c>
      <c r="B1018">
        <f t="shared" si="135"/>
        <v>0.80629779284387504</v>
      </c>
      <c r="C1018">
        <f t="shared" si="136"/>
        <v>4550.3392774099675</v>
      </c>
      <c r="D1018">
        <f t="shared" si="137"/>
        <v>0</v>
      </c>
      <c r="E1018">
        <f t="shared" si="141"/>
        <v>2114768.8748586788</v>
      </c>
      <c r="F1018">
        <f t="shared" si="138"/>
        <v>3477.5829941306574</v>
      </c>
      <c r="G1018">
        <f t="shared" si="142"/>
        <v>4550.3392774099675</v>
      </c>
      <c r="H1018">
        <f t="shared" si="139"/>
        <v>550.33927740996751</v>
      </c>
      <c r="I1018">
        <f t="shared" si="140"/>
        <v>2113696.1185753993</v>
      </c>
      <c r="J1018">
        <f t="shared" si="143"/>
        <v>0</v>
      </c>
    </row>
    <row r="1019" spans="1:10" x14ac:dyDescent="0.25">
      <c r="A1019">
        <v>1000</v>
      </c>
      <c r="B1019">
        <f t="shared" si="135"/>
        <v>0.80661579904142311</v>
      </c>
      <c r="C1019">
        <f t="shared" si="136"/>
        <v>4550.5862097530216</v>
      </c>
      <c r="D1019">
        <f t="shared" si="137"/>
        <v>0</v>
      </c>
      <c r="E1019">
        <f t="shared" si="141"/>
        <v>2113696.1185753993</v>
      </c>
      <c r="F1019">
        <f t="shared" si="138"/>
        <v>3475.8189247555447</v>
      </c>
      <c r="G1019">
        <f t="shared" si="142"/>
        <v>4550.5862097530216</v>
      </c>
      <c r="H1019">
        <f t="shared" si="139"/>
        <v>550.5862097530221</v>
      </c>
      <c r="I1019">
        <f t="shared" si="140"/>
        <v>2112621.3512904015</v>
      </c>
      <c r="J1019">
        <f t="shared" si="143"/>
        <v>0</v>
      </c>
    </row>
    <row r="1020" spans="1:10" x14ac:dyDescent="0.25">
      <c r="A1020">
        <v>1001</v>
      </c>
      <c r="B1020">
        <f t="shared" si="135"/>
        <v>0.80693328315952184</v>
      </c>
      <c r="C1020">
        <f t="shared" si="136"/>
        <v>4550.832763436455</v>
      </c>
      <c r="D1020">
        <f t="shared" si="137"/>
        <v>0</v>
      </c>
      <c r="E1020">
        <f t="shared" si="141"/>
        <v>2112621.3512904015</v>
      </c>
      <c r="F1020">
        <f t="shared" si="138"/>
        <v>3474.0515484349498</v>
      </c>
      <c r="G1020">
        <f t="shared" si="142"/>
        <v>4550.832763436455</v>
      </c>
      <c r="H1020">
        <f t="shared" si="139"/>
        <v>550.8327634364548</v>
      </c>
      <c r="I1020">
        <f t="shared" si="140"/>
        <v>2111544.5700754002</v>
      </c>
      <c r="J1020">
        <f t="shared" si="143"/>
        <v>0</v>
      </c>
    </row>
    <row r="1021" spans="1:10" x14ac:dyDescent="0.25">
      <c r="A1021">
        <v>1002</v>
      </c>
      <c r="B1021">
        <f t="shared" si="135"/>
        <v>0.80725024605528306</v>
      </c>
      <c r="C1021">
        <f t="shared" si="136"/>
        <v>4551.0789389985375</v>
      </c>
      <c r="D1021">
        <f t="shared" si="137"/>
        <v>0</v>
      </c>
      <c r="E1021">
        <f t="shared" si="141"/>
        <v>2111544.5700754002</v>
      </c>
      <c r="F1021">
        <f t="shared" si="138"/>
        <v>3472.2808603535213</v>
      </c>
      <c r="G1021">
        <f t="shared" si="142"/>
        <v>4551.0789389985375</v>
      </c>
      <c r="H1021">
        <f t="shared" si="139"/>
        <v>551.07893899853786</v>
      </c>
      <c r="I1021">
        <f t="shared" si="140"/>
        <v>2110465.7719967552</v>
      </c>
      <c r="J1021">
        <f t="shared" si="143"/>
        <v>0</v>
      </c>
    </row>
    <row r="1022" spans="1:10" x14ac:dyDescent="0.25">
      <c r="A1022">
        <v>1003</v>
      </c>
      <c r="B1022">
        <f t="shared" si="135"/>
        <v>0.80756668858441194</v>
      </c>
      <c r="C1022">
        <f t="shared" si="136"/>
        <v>4551.3247369769151</v>
      </c>
      <c r="D1022">
        <f t="shared" si="137"/>
        <v>0</v>
      </c>
      <c r="E1022">
        <f t="shared" si="141"/>
        <v>2110465.7719967552</v>
      </c>
      <c r="F1022">
        <f t="shared" si="138"/>
        <v>3470.5068556871024</v>
      </c>
      <c r="G1022">
        <f t="shared" si="142"/>
        <v>4551.3247369769151</v>
      </c>
      <c r="H1022">
        <f t="shared" si="139"/>
        <v>551.32473697691501</v>
      </c>
      <c r="I1022">
        <f t="shared" si="140"/>
        <v>2109384.9541154653</v>
      </c>
      <c r="J1022">
        <f t="shared" si="143"/>
        <v>0</v>
      </c>
    </row>
    <row r="1023" spans="1:10" x14ac:dyDescent="0.25">
      <c r="A1023">
        <v>1004</v>
      </c>
      <c r="B1023">
        <f t="shared" si="135"/>
        <v>0.80788261160120833</v>
      </c>
      <c r="C1023">
        <f t="shared" si="136"/>
        <v>4551.570157908599</v>
      </c>
      <c r="D1023">
        <f t="shared" si="137"/>
        <v>0</v>
      </c>
      <c r="E1023">
        <f t="shared" si="141"/>
        <v>2109384.9541154653</v>
      </c>
      <c r="F1023">
        <f t="shared" si="138"/>
        <v>3468.72952960272</v>
      </c>
      <c r="G1023">
        <f t="shared" si="142"/>
        <v>4551.570157908599</v>
      </c>
      <c r="H1023">
        <f t="shared" si="139"/>
        <v>551.5701579085985</v>
      </c>
      <c r="I1023">
        <f t="shared" si="140"/>
        <v>2108302.1134871598</v>
      </c>
      <c r="J1023">
        <f t="shared" si="143"/>
        <v>0</v>
      </c>
    </row>
    <row r="1024" spans="1:10" x14ac:dyDescent="0.25">
      <c r="A1024">
        <v>1005</v>
      </c>
      <c r="B1024">
        <f t="shared" si="135"/>
        <v>0.80819801595856988</v>
      </c>
      <c r="C1024">
        <f t="shared" si="136"/>
        <v>4551.8152023299708</v>
      </c>
      <c r="D1024">
        <f t="shared" si="137"/>
        <v>0</v>
      </c>
      <c r="E1024">
        <f t="shared" si="141"/>
        <v>2108302.1134871598</v>
      </c>
      <c r="F1024">
        <f t="shared" si="138"/>
        <v>3466.9488772585719</v>
      </c>
      <c r="G1024">
        <f t="shared" si="142"/>
        <v>4551.8152023299708</v>
      </c>
      <c r="H1024">
        <f t="shared" si="139"/>
        <v>551.81520232997082</v>
      </c>
      <c r="I1024">
        <f t="shared" si="140"/>
        <v>2107217.2471620888</v>
      </c>
      <c r="J1024">
        <f t="shared" si="143"/>
        <v>0</v>
      </c>
    </row>
    <row r="1025" spans="1:10" x14ac:dyDescent="0.25">
      <c r="A1025">
        <v>1006</v>
      </c>
      <c r="B1025">
        <f t="shared" si="135"/>
        <v>0.8085129025079939</v>
      </c>
      <c r="C1025">
        <f t="shared" si="136"/>
        <v>4552.0598707767858</v>
      </c>
      <c r="D1025">
        <f t="shared" si="137"/>
        <v>0</v>
      </c>
      <c r="E1025">
        <f t="shared" si="141"/>
        <v>2107217.2471620888</v>
      </c>
      <c r="F1025">
        <f t="shared" si="138"/>
        <v>3465.1648938040094</v>
      </c>
      <c r="G1025">
        <f t="shared" si="142"/>
        <v>4552.0598707767858</v>
      </c>
      <c r="H1025">
        <f t="shared" si="139"/>
        <v>552.05987077678537</v>
      </c>
      <c r="I1025">
        <f t="shared" si="140"/>
        <v>2106130.3521851161</v>
      </c>
      <c r="J1025">
        <f t="shared" si="143"/>
        <v>0</v>
      </c>
    </row>
    <row r="1026" spans="1:10" x14ac:dyDescent="0.25">
      <c r="A1026">
        <v>1007</v>
      </c>
      <c r="B1026">
        <f t="shared" si="135"/>
        <v>0.80882727209957983</v>
      </c>
      <c r="C1026">
        <f t="shared" si="136"/>
        <v>4552.3041637841661</v>
      </c>
      <c r="D1026">
        <f t="shared" si="137"/>
        <v>0</v>
      </c>
      <c r="E1026">
        <f t="shared" si="141"/>
        <v>2106130.3521851161</v>
      </c>
      <c r="F1026">
        <f t="shared" si="138"/>
        <v>3463.3775743795268</v>
      </c>
      <c r="G1026">
        <f t="shared" si="142"/>
        <v>4552.3041637841661</v>
      </c>
      <c r="H1026">
        <f t="shared" si="139"/>
        <v>552.30416378416589</v>
      </c>
      <c r="I1026">
        <f t="shared" si="140"/>
        <v>2105041.4255957115</v>
      </c>
      <c r="J1026">
        <f t="shared" si="143"/>
        <v>0</v>
      </c>
    </row>
    <row r="1027" spans="1:10" x14ac:dyDescent="0.25">
      <c r="A1027">
        <v>1008</v>
      </c>
      <c r="B1027">
        <f t="shared" si="135"/>
        <v>0.80914112558203155</v>
      </c>
      <c r="C1027">
        <f t="shared" si="136"/>
        <v>4552.5480818866072</v>
      </c>
      <c r="D1027">
        <f t="shared" si="137"/>
        <v>0</v>
      </c>
      <c r="E1027">
        <f t="shared" si="141"/>
        <v>2105041.4255957115</v>
      </c>
      <c r="F1027">
        <f t="shared" si="138"/>
        <v>3461.5869141167482</v>
      </c>
      <c r="G1027">
        <f t="shared" si="142"/>
        <v>4552.5480818866072</v>
      </c>
      <c r="H1027">
        <f t="shared" si="139"/>
        <v>552.54808188660718</v>
      </c>
      <c r="I1027">
        <f t="shared" si="140"/>
        <v>2103950.4644279415</v>
      </c>
      <c r="J1027">
        <f t="shared" si="143"/>
        <v>0</v>
      </c>
    </row>
    <row r="1028" spans="1:10" x14ac:dyDescent="0.25">
      <c r="A1028">
        <v>1009</v>
      </c>
      <c r="B1028">
        <f t="shared" si="135"/>
        <v>0.8094544638026594</v>
      </c>
      <c r="C1028">
        <f t="shared" si="136"/>
        <v>4552.7916256179751</v>
      </c>
      <c r="D1028">
        <f t="shared" si="137"/>
        <v>0</v>
      </c>
      <c r="E1028">
        <f t="shared" si="141"/>
        <v>2103950.4644279415</v>
      </c>
      <c r="F1028">
        <f t="shared" si="138"/>
        <v>3459.7929081384127</v>
      </c>
      <c r="G1028">
        <f t="shared" si="142"/>
        <v>4552.7916256179751</v>
      </c>
      <c r="H1028">
        <f t="shared" si="139"/>
        <v>552.79162561797534</v>
      </c>
      <c r="I1028">
        <f t="shared" si="140"/>
        <v>2102857.4657104621</v>
      </c>
      <c r="J1028">
        <f t="shared" si="143"/>
        <v>0</v>
      </c>
    </row>
    <row r="1029" spans="1:10" x14ac:dyDescent="0.25">
      <c r="A1029">
        <v>1010</v>
      </c>
      <c r="B1029">
        <f t="shared" si="135"/>
        <v>0.80976728760738281</v>
      </c>
      <c r="C1029">
        <f t="shared" si="136"/>
        <v>4553.0347955115085</v>
      </c>
      <c r="D1029">
        <f t="shared" si="137"/>
        <v>0</v>
      </c>
      <c r="E1029">
        <f t="shared" si="141"/>
        <v>2102857.4657104621</v>
      </c>
      <c r="F1029">
        <f t="shared" si="138"/>
        <v>3457.9955515583624</v>
      </c>
      <c r="G1029">
        <f t="shared" si="142"/>
        <v>4553.0347955115085</v>
      </c>
      <c r="H1029">
        <f t="shared" si="139"/>
        <v>553.03479551150838</v>
      </c>
      <c r="I1029">
        <f t="shared" si="140"/>
        <v>2101762.4264665088</v>
      </c>
      <c r="J1029">
        <f t="shared" si="143"/>
        <v>0</v>
      </c>
    </row>
    <row r="1030" spans="1:10" x14ac:dyDescent="0.25">
      <c r="A1030">
        <v>1011</v>
      </c>
      <c r="B1030">
        <f t="shared" si="135"/>
        <v>0.81007959784073247</v>
      </c>
      <c r="C1030">
        <f t="shared" si="136"/>
        <v>4553.2775920998156</v>
      </c>
      <c r="D1030">
        <f t="shared" si="137"/>
        <v>0</v>
      </c>
      <c r="E1030">
        <f t="shared" si="141"/>
        <v>2101762.4264665088</v>
      </c>
      <c r="F1030">
        <f t="shared" si="138"/>
        <v>3456.1948394815249</v>
      </c>
      <c r="G1030">
        <f t="shared" si="142"/>
        <v>4553.2775920998156</v>
      </c>
      <c r="H1030">
        <f t="shared" si="139"/>
        <v>553.27759209981559</v>
      </c>
      <c r="I1030">
        <f t="shared" si="140"/>
        <v>2100665.3437138908</v>
      </c>
      <c r="J1030">
        <f t="shared" si="143"/>
        <v>0</v>
      </c>
    </row>
    <row r="1031" spans="1:10" x14ac:dyDescent="0.25">
      <c r="A1031">
        <v>1012</v>
      </c>
      <c r="B1031">
        <f t="shared" si="135"/>
        <v>0.81039139534585225</v>
      </c>
      <c r="C1031">
        <f t="shared" si="136"/>
        <v>4553.520015914879</v>
      </c>
      <c r="D1031">
        <f t="shared" si="137"/>
        <v>0</v>
      </c>
      <c r="E1031">
        <f t="shared" si="141"/>
        <v>2100665.3437138908</v>
      </c>
      <c r="F1031">
        <f t="shared" si="138"/>
        <v>3454.3907670039057</v>
      </c>
      <c r="G1031">
        <f t="shared" si="142"/>
        <v>4553.520015914879</v>
      </c>
      <c r="H1031">
        <f t="shared" si="139"/>
        <v>553.52001591487885</v>
      </c>
      <c r="I1031">
        <f t="shared" si="140"/>
        <v>2099566.2144649797</v>
      </c>
      <c r="J1031">
        <f t="shared" si="143"/>
        <v>0</v>
      </c>
    </row>
    <row r="1032" spans="1:10" x14ac:dyDescent="0.25">
      <c r="A1032">
        <v>1013</v>
      </c>
      <c r="B1032">
        <f t="shared" si="135"/>
        <v>0.81070268096450238</v>
      </c>
      <c r="C1032">
        <f t="shared" si="136"/>
        <v>4553.7620674880527</v>
      </c>
      <c r="D1032">
        <f t="shared" si="137"/>
        <v>0</v>
      </c>
      <c r="E1032">
        <f t="shared" si="141"/>
        <v>2099566.2144649797</v>
      </c>
      <c r="F1032">
        <f t="shared" si="138"/>
        <v>3452.5833292125681</v>
      </c>
      <c r="G1032">
        <f t="shared" si="142"/>
        <v>4553.7620674880527</v>
      </c>
      <c r="H1032">
        <f t="shared" si="139"/>
        <v>553.76206748805294</v>
      </c>
      <c r="I1032">
        <f t="shared" si="140"/>
        <v>2098465.0357267042</v>
      </c>
      <c r="J1032">
        <f t="shared" si="143"/>
        <v>0</v>
      </c>
    </row>
    <row r="1033" spans="1:10" x14ac:dyDescent="0.25">
      <c r="A1033">
        <v>1014</v>
      </c>
      <c r="B1033">
        <f t="shared" si="135"/>
        <v>0.81101345553706072</v>
      </c>
      <c r="C1033">
        <f t="shared" si="136"/>
        <v>4554.0037473500652</v>
      </c>
      <c r="D1033">
        <f t="shared" si="137"/>
        <v>0</v>
      </c>
      <c r="E1033">
        <f t="shared" si="141"/>
        <v>2098465.0357267042</v>
      </c>
      <c r="F1033">
        <f t="shared" si="138"/>
        <v>3450.7725211856241</v>
      </c>
      <c r="G1033">
        <f t="shared" si="142"/>
        <v>4554.0037473500652</v>
      </c>
      <c r="H1033">
        <f t="shared" si="139"/>
        <v>554.00374735006505</v>
      </c>
      <c r="I1033">
        <f t="shared" si="140"/>
        <v>2097361.8045005398</v>
      </c>
      <c r="J1033">
        <f t="shared" si="143"/>
        <v>0</v>
      </c>
    </row>
    <row r="1034" spans="1:10" x14ac:dyDescent="0.25">
      <c r="A1034">
        <v>1015</v>
      </c>
      <c r="B1034">
        <f t="shared" si="135"/>
        <v>0.81132371990252561</v>
      </c>
      <c r="C1034">
        <f t="shared" si="136"/>
        <v>4554.2450560310153</v>
      </c>
      <c r="D1034">
        <f t="shared" si="137"/>
        <v>0</v>
      </c>
      <c r="E1034">
        <f t="shared" si="141"/>
        <v>2097361.8045005398</v>
      </c>
      <c r="F1034">
        <f t="shared" si="138"/>
        <v>3448.9583379922196</v>
      </c>
      <c r="G1034">
        <f t="shared" si="142"/>
        <v>4554.2450560310153</v>
      </c>
      <c r="H1034">
        <f t="shared" si="139"/>
        <v>554.24505603101534</v>
      </c>
      <c r="I1034">
        <f t="shared" si="140"/>
        <v>2096256.5177825012</v>
      </c>
      <c r="J1034">
        <f t="shared" si="143"/>
        <v>0</v>
      </c>
    </row>
    <row r="1035" spans="1:10" x14ac:dyDescent="0.25">
      <c r="A1035">
        <v>1016</v>
      </c>
      <c r="B1035">
        <f t="shared" si="135"/>
        <v>0.81163347489851778</v>
      </c>
      <c r="C1035">
        <f t="shared" si="136"/>
        <v>4554.4859940603783</v>
      </c>
      <c r="D1035">
        <f t="shared" si="137"/>
        <v>0</v>
      </c>
      <c r="E1035">
        <f t="shared" si="141"/>
        <v>2096256.5177825012</v>
      </c>
      <c r="F1035">
        <f t="shared" si="138"/>
        <v>3447.1407746925206</v>
      </c>
      <c r="G1035">
        <f t="shared" si="142"/>
        <v>4554.4859940603783</v>
      </c>
      <c r="H1035">
        <f t="shared" si="139"/>
        <v>554.48599406037818</v>
      </c>
      <c r="I1035">
        <f t="shared" si="140"/>
        <v>2095149.1725631335</v>
      </c>
      <c r="J1035">
        <f t="shared" si="143"/>
        <v>0</v>
      </c>
    </row>
    <row r="1036" spans="1:10" x14ac:dyDescent="0.25">
      <c r="A1036">
        <v>1017</v>
      </c>
      <c r="B1036">
        <f t="shared" si="135"/>
        <v>0.8119427213612832</v>
      </c>
      <c r="C1036">
        <f t="shared" si="136"/>
        <v>4554.7265619670006</v>
      </c>
      <c r="D1036">
        <f t="shared" si="137"/>
        <v>0</v>
      </c>
      <c r="E1036">
        <f t="shared" si="141"/>
        <v>2095149.1725631335</v>
      </c>
      <c r="F1036">
        <f t="shared" si="138"/>
        <v>3445.3198263376976</v>
      </c>
      <c r="G1036">
        <f t="shared" si="142"/>
        <v>4554.7265619670006</v>
      </c>
      <c r="H1036">
        <f t="shared" si="139"/>
        <v>554.7265619670012</v>
      </c>
      <c r="I1036">
        <f t="shared" si="140"/>
        <v>2094039.7658275042</v>
      </c>
      <c r="J1036">
        <f t="shared" si="143"/>
        <v>0</v>
      </c>
    </row>
    <row r="1037" spans="1:10" x14ac:dyDescent="0.25">
      <c r="A1037">
        <v>1018</v>
      </c>
      <c r="B1037">
        <f t="shared" si="135"/>
        <v>0.81225146012569471</v>
      </c>
      <c r="C1037">
        <f t="shared" si="136"/>
        <v>4554.966760279106</v>
      </c>
      <c r="D1037">
        <f t="shared" si="137"/>
        <v>0</v>
      </c>
      <c r="E1037">
        <f t="shared" si="141"/>
        <v>2094039.7658275042</v>
      </c>
      <c r="F1037">
        <f t="shared" si="138"/>
        <v>3443.4954879699139</v>
      </c>
      <c r="G1037">
        <f t="shared" si="142"/>
        <v>4554.966760279106</v>
      </c>
      <c r="H1037">
        <f t="shared" si="139"/>
        <v>554.96676027910632</v>
      </c>
      <c r="I1037">
        <f t="shared" si="140"/>
        <v>2092928.2945551951</v>
      </c>
      <c r="J1037">
        <f t="shared" si="143"/>
        <v>0</v>
      </c>
    </row>
    <row r="1038" spans="1:10" x14ac:dyDescent="0.25">
      <c r="A1038">
        <v>1019</v>
      </c>
      <c r="B1038">
        <f t="shared" si="135"/>
        <v>0.81255969202525447</v>
      </c>
      <c r="C1038">
        <f t="shared" si="136"/>
        <v>4555.2065895242895</v>
      </c>
      <c r="D1038">
        <f t="shared" si="137"/>
        <v>0</v>
      </c>
      <c r="E1038">
        <f t="shared" si="141"/>
        <v>2092928.2945551951</v>
      </c>
      <c r="F1038">
        <f t="shared" si="138"/>
        <v>3441.6677546223136</v>
      </c>
      <c r="G1038">
        <f t="shared" si="142"/>
        <v>4555.2065895242895</v>
      </c>
      <c r="H1038">
        <f t="shared" si="139"/>
        <v>555.20658952428994</v>
      </c>
      <c r="I1038">
        <f t="shared" si="140"/>
        <v>2091814.7557202931</v>
      </c>
      <c r="J1038">
        <f t="shared" si="143"/>
        <v>0</v>
      </c>
    </row>
    <row r="1039" spans="1:10" x14ac:dyDescent="0.25">
      <c r="A1039">
        <v>1020</v>
      </c>
      <c r="B1039">
        <f t="shared" si="135"/>
        <v>0.81286741789209638</v>
      </c>
      <c r="C1039">
        <f t="shared" si="136"/>
        <v>4555.4460502295233</v>
      </c>
      <c r="D1039">
        <f t="shared" si="137"/>
        <v>0</v>
      </c>
      <c r="E1039">
        <f t="shared" si="141"/>
        <v>2091814.7557202931</v>
      </c>
      <c r="F1039">
        <f t="shared" si="138"/>
        <v>3439.8366213190025</v>
      </c>
      <c r="G1039">
        <f t="shared" si="142"/>
        <v>4555.4460502295233</v>
      </c>
      <c r="H1039">
        <f t="shared" si="139"/>
        <v>555.44605022952317</v>
      </c>
      <c r="I1039">
        <f t="shared" si="140"/>
        <v>2090699.1462913826</v>
      </c>
      <c r="J1039">
        <f t="shared" si="143"/>
        <v>0</v>
      </c>
    </row>
    <row r="1040" spans="1:10" x14ac:dyDescent="0.25">
      <c r="A1040">
        <v>1021</v>
      </c>
      <c r="B1040">
        <f t="shared" si="135"/>
        <v>0.81317463855698824</v>
      </c>
      <c r="C1040">
        <f t="shared" si="136"/>
        <v>4555.685142921152</v>
      </c>
      <c r="D1040">
        <f t="shared" si="137"/>
        <v>0</v>
      </c>
      <c r="E1040">
        <f t="shared" si="141"/>
        <v>2090699.1462913826</v>
      </c>
      <c r="F1040">
        <f t="shared" si="138"/>
        <v>3438.0020830750395</v>
      </c>
      <c r="G1040">
        <f t="shared" si="142"/>
        <v>4555.685142921152</v>
      </c>
      <c r="H1040">
        <f t="shared" si="139"/>
        <v>555.68514292115231</v>
      </c>
      <c r="I1040">
        <f t="shared" si="140"/>
        <v>2089581.4632315366</v>
      </c>
      <c r="J1040">
        <f t="shared" si="143"/>
        <v>0</v>
      </c>
    </row>
    <row r="1041" spans="1:10" x14ac:dyDescent="0.25">
      <c r="A1041">
        <v>1022</v>
      </c>
      <c r="B1041">
        <f t="shared" si="135"/>
        <v>0.8134813548493337</v>
      </c>
      <c r="C1041">
        <f t="shared" si="136"/>
        <v>4555.9238681248989</v>
      </c>
      <c r="D1041">
        <f t="shared" si="137"/>
        <v>0</v>
      </c>
      <c r="E1041">
        <f t="shared" si="141"/>
        <v>2089581.4632315366</v>
      </c>
      <c r="F1041">
        <f t="shared" si="138"/>
        <v>3436.1641348964195</v>
      </c>
      <c r="G1041">
        <f t="shared" si="142"/>
        <v>4555.9238681248989</v>
      </c>
      <c r="H1041">
        <f t="shared" si="139"/>
        <v>555.92386812489895</v>
      </c>
      <c r="I1041">
        <f t="shared" si="140"/>
        <v>2088461.7034983081</v>
      </c>
      <c r="J1041">
        <f t="shared" si="143"/>
        <v>0</v>
      </c>
    </row>
    <row r="1042" spans="1:10" x14ac:dyDescent="0.25">
      <c r="A1042">
        <v>1023</v>
      </c>
      <c r="B1042">
        <f t="shared" si="135"/>
        <v>0.81378756759717485</v>
      </c>
      <c r="C1042">
        <f t="shared" si="136"/>
        <v>4556.1622263658601</v>
      </c>
      <c r="D1042">
        <f t="shared" si="137"/>
        <v>0</v>
      </c>
      <c r="E1042">
        <f t="shared" si="141"/>
        <v>2088461.7034983081</v>
      </c>
      <c r="F1042">
        <f t="shared" si="138"/>
        <v>3434.322771780061</v>
      </c>
      <c r="G1042">
        <f t="shared" si="142"/>
        <v>4556.1622263658601</v>
      </c>
      <c r="H1042">
        <f t="shared" si="139"/>
        <v>556.16222636586031</v>
      </c>
      <c r="I1042">
        <f t="shared" si="140"/>
        <v>2087339.8640437222</v>
      </c>
      <c r="J1042">
        <f t="shared" si="143"/>
        <v>0</v>
      </c>
    </row>
    <row r="1043" spans="1:10" x14ac:dyDescent="0.25">
      <c r="A1043">
        <v>1024</v>
      </c>
      <c r="B1043">
        <f t="shared" si="135"/>
        <v>0.81409327762719497</v>
      </c>
      <c r="C1043">
        <f t="shared" si="136"/>
        <v>4556.40021816851</v>
      </c>
      <c r="D1043">
        <f t="shared" si="137"/>
        <v>0</v>
      </c>
      <c r="E1043">
        <f t="shared" si="141"/>
        <v>2087339.8640437222</v>
      </c>
      <c r="F1043">
        <f t="shared" si="138"/>
        <v>3432.477988713792</v>
      </c>
      <c r="G1043">
        <f t="shared" si="142"/>
        <v>4556.40021816851</v>
      </c>
      <c r="H1043">
        <f t="shared" si="139"/>
        <v>556.40021816851026</v>
      </c>
      <c r="I1043">
        <f t="shared" si="140"/>
        <v>2086215.9418142675</v>
      </c>
      <c r="J1043">
        <f t="shared" si="143"/>
        <v>0</v>
      </c>
    </row>
    <row r="1044" spans="1:10" x14ac:dyDescent="0.25">
      <c r="A1044">
        <v>1025</v>
      </c>
      <c r="B1044">
        <f t="shared" ref="B1044:B1107" si="144">MAX(0,MIN(1,1-(1+$B$3)^-A1044))</f>
        <v>0.81439848576471907</v>
      </c>
      <c r="C1044">
        <f t="shared" ref="C1044:C1107" si="145">IF(1-$B$6*B1044&gt;0,$B$5/(1-$B$6*B1044),$B$5)</f>
        <v>4556.6378440566987</v>
      </c>
      <c r="D1044">
        <f t="shared" ref="D1044:D1107" si="146">IF(A1044&lt;=$B$4,C1044/(1+$B$3)^A1044,0)</f>
        <v>0</v>
      </c>
      <c r="E1044">
        <f t="shared" si="141"/>
        <v>2086215.9418142675</v>
      </c>
      <c r="F1044">
        <f t="shared" ref="F1044:F1107" si="147">E1044*$B$3</f>
        <v>3430.6297806763355</v>
      </c>
      <c r="G1044">
        <f t="shared" si="142"/>
        <v>4556.6378440566987</v>
      </c>
      <c r="H1044">
        <f t="shared" ref="H1044:H1107" si="148">G1044*$B$6*B1044</f>
        <v>556.63784405669844</v>
      </c>
      <c r="I1044">
        <f t="shared" ref="I1044:I1107" si="149">MAX(0,E1044+F1044-G1044)</f>
        <v>2085089.9337508874</v>
      </c>
      <c r="J1044">
        <f t="shared" si="143"/>
        <v>0</v>
      </c>
    </row>
    <row r="1045" spans="1:10" x14ac:dyDescent="0.25">
      <c r="A1045">
        <v>1026</v>
      </c>
      <c r="B1045">
        <f t="shared" si="144"/>
        <v>0.81470319283371784</v>
      </c>
      <c r="C1045">
        <f t="shared" si="145"/>
        <v>4556.8751045536519</v>
      </c>
      <c r="D1045">
        <f t="shared" si="146"/>
        <v>0</v>
      </c>
      <c r="E1045">
        <f t="shared" ref="E1045:E1108" si="150">I1044</f>
        <v>2085089.9337508874</v>
      </c>
      <c r="F1045">
        <f t="shared" si="147"/>
        <v>3428.7781426372958</v>
      </c>
      <c r="G1045">
        <f t="shared" ref="G1045:G1108" si="151">IF(OR(J1044=1,E1045+F1045&lt;=0),0,MIN(C1045,E1045+F1045))</f>
        <v>4556.8751045536519</v>
      </c>
      <c r="H1045">
        <f t="shared" si="148"/>
        <v>556.87510455365123</v>
      </c>
      <c r="I1045">
        <f t="shared" si="149"/>
        <v>2083961.836788971</v>
      </c>
      <c r="J1045">
        <f t="shared" ref="J1045:J1108" si="152">IF(OR(J1044=1,E1045+F1045&lt;=0,C1045&gt;=E1045+F1045),1,0)</f>
        <v>0</v>
      </c>
    </row>
    <row r="1046" spans="1:10" x14ac:dyDescent="0.25">
      <c r="A1046">
        <v>1027</v>
      </c>
      <c r="B1046">
        <f t="shared" si="144"/>
        <v>0.81500739965680935</v>
      </c>
      <c r="C1046">
        <f t="shared" si="145"/>
        <v>4557.1120001819727</v>
      </c>
      <c r="D1046">
        <f t="shared" si="146"/>
        <v>0</v>
      </c>
      <c r="E1046">
        <f t="shared" si="150"/>
        <v>2083961.836788971</v>
      </c>
      <c r="F1046">
        <f t="shared" si="147"/>
        <v>3426.923069557145</v>
      </c>
      <c r="G1046">
        <f t="shared" si="151"/>
        <v>4557.1120001819727</v>
      </c>
      <c r="H1046">
        <f t="shared" si="148"/>
        <v>557.11200018197269</v>
      </c>
      <c r="I1046">
        <f t="shared" si="149"/>
        <v>2082831.6478583461</v>
      </c>
      <c r="J1046">
        <f t="shared" si="152"/>
        <v>0</v>
      </c>
    </row>
    <row r="1047" spans="1:10" x14ac:dyDescent="0.25">
      <c r="A1047">
        <v>1028</v>
      </c>
      <c r="B1047">
        <f t="shared" si="144"/>
        <v>0.81531110705526078</v>
      </c>
      <c r="C1047">
        <f t="shared" si="145"/>
        <v>4557.3485314636437</v>
      </c>
      <c r="D1047">
        <f t="shared" si="146"/>
        <v>0</v>
      </c>
      <c r="E1047">
        <f t="shared" si="150"/>
        <v>2082831.6478583461</v>
      </c>
      <c r="F1047">
        <f t="shared" si="147"/>
        <v>3425.064556387209</v>
      </c>
      <c r="G1047">
        <f t="shared" si="151"/>
        <v>4557.3485314636437</v>
      </c>
      <c r="H1047">
        <f t="shared" si="148"/>
        <v>557.34853146364355</v>
      </c>
      <c r="I1047">
        <f t="shared" si="149"/>
        <v>2081699.3638832697</v>
      </c>
      <c r="J1047">
        <f t="shared" si="152"/>
        <v>0</v>
      </c>
    </row>
    <row r="1048" spans="1:10" x14ac:dyDescent="0.25">
      <c r="A1048">
        <v>1029</v>
      </c>
      <c r="B1048">
        <f t="shared" si="144"/>
        <v>0.81561431584899124</v>
      </c>
      <c r="C1048">
        <f t="shared" si="145"/>
        <v>4557.5846989200227</v>
      </c>
      <c r="D1048">
        <f t="shared" si="146"/>
        <v>0</v>
      </c>
      <c r="E1048">
        <f t="shared" si="150"/>
        <v>2081699.3638832697</v>
      </c>
      <c r="F1048">
        <f t="shared" si="147"/>
        <v>3423.2025980696526</v>
      </c>
      <c r="G1048">
        <f t="shared" si="151"/>
        <v>4557.5846989200227</v>
      </c>
      <c r="H1048">
        <f t="shared" si="148"/>
        <v>557.58469892002279</v>
      </c>
      <c r="I1048">
        <f t="shared" si="149"/>
        <v>2080564.9817824191</v>
      </c>
      <c r="J1048">
        <f t="shared" si="152"/>
        <v>0</v>
      </c>
    </row>
    <row r="1049" spans="1:10" x14ac:dyDescent="0.25">
      <c r="A1049">
        <v>1030</v>
      </c>
      <c r="B1049">
        <f t="shared" si="144"/>
        <v>0.81591702685657386</v>
      </c>
      <c r="C1049">
        <f t="shared" si="145"/>
        <v>4557.8205030718473</v>
      </c>
      <c r="D1049">
        <f t="shared" si="146"/>
        <v>0</v>
      </c>
      <c r="E1049">
        <f t="shared" si="150"/>
        <v>2080564.9817824191</v>
      </c>
      <c r="F1049">
        <f t="shared" si="147"/>
        <v>3421.3371895374662</v>
      </c>
      <c r="G1049">
        <f t="shared" si="151"/>
        <v>4557.8205030718473</v>
      </c>
      <c r="H1049">
        <f t="shared" si="148"/>
        <v>557.82050307184727</v>
      </c>
      <c r="I1049">
        <f t="shared" si="149"/>
        <v>2079428.4984688847</v>
      </c>
      <c r="J1049">
        <f t="shared" si="152"/>
        <v>0</v>
      </c>
    </row>
    <row r="1050" spans="1:10" x14ac:dyDescent="0.25">
      <c r="A1050">
        <v>1031</v>
      </c>
      <c r="B1050">
        <f t="shared" si="144"/>
        <v>0.81621924089523734</v>
      </c>
      <c r="C1050">
        <f t="shared" si="145"/>
        <v>4558.055944439232</v>
      </c>
      <c r="D1050">
        <f t="shared" si="146"/>
        <v>0</v>
      </c>
      <c r="E1050">
        <f t="shared" si="150"/>
        <v>2079428.4984688847</v>
      </c>
      <c r="F1050">
        <f t="shared" si="147"/>
        <v>3419.4683257144516</v>
      </c>
      <c r="G1050">
        <f t="shared" si="151"/>
        <v>4558.055944439232</v>
      </c>
      <c r="H1050">
        <f t="shared" si="148"/>
        <v>558.05594443923201</v>
      </c>
      <c r="I1050">
        <f t="shared" si="149"/>
        <v>2078289.9108501598</v>
      </c>
      <c r="J1050">
        <f t="shared" si="152"/>
        <v>0</v>
      </c>
    </row>
    <row r="1051" spans="1:10" x14ac:dyDescent="0.25">
      <c r="A1051">
        <v>1032</v>
      </c>
      <c r="B1051">
        <f t="shared" si="144"/>
        <v>0.8165209587808695</v>
      </c>
      <c r="C1051">
        <f t="shared" si="145"/>
        <v>4558.2910235416712</v>
      </c>
      <c r="D1051">
        <f t="shared" si="146"/>
        <v>0</v>
      </c>
      <c r="E1051">
        <f t="shared" si="150"/>
        <v>2078289.9108501598</v>
      </c>
      <c r="F1051">
        <f t="shared" si="147"/>
        <v>3417.5960015152077</v>
      </c>
      <c r="G1051">
        <f t="shared" si="151"/>
        <v>4558.2910235416712</v>
      </c>
      <c r="H1051">
        <f t="shared" si="148"/>
        <v>558.29102354167139</v>
      </c>
      <c r="I1051">
        <f t="shared" si="149"/>
        <v>2077149.2158281333</v>
      </c>
      <c r="J1051">
        <f t="shared" si="152"/>
        <v>0</v>
      </c>
    </row>
    <row r="1052" spans="1:10" x14ac:dyDescent="0.25">
      <c r="A1052">
        <v>1033</v>
      </c>
      <c r="B1052">
        <f t="shared" si="144"/>
        <v>0.8168221813280182</v>
      </c>
      <c r="C1052">
        <f t="shared" si="145"/>
        <v>4558.5257408980387</v>
      </c>
      <c r="D1052">
        <f t="shared" si="146"/>
        <v>0</v>
      </c>
      <c r="E1052">
        <f t="shared" si="150"/>
        <v>2077149.2158281333</v>
      </c>
      <c r="F1052">
        <f t="shared" si="147"/>
        <v>3415.7202118451173</v>
      </c>
      <c r="G1052">
        <f t="shared" si="151"/>
        <v>4558.5257408980387</v>
      </c>
      <c r="H1052">
        <f t="shared" si="148"/>
        <v>558.52574089803852</v>
      </c>
      <c r="I1052">
        <f t="shared" si="149"/>
        <v>2076006.4102990804</v>
      </c>
      <c r="J1052">
        <f t="shared" si="152"/>
        <v>0</v>
      </c>
    </row>
    <row r="1053" spans="1:10" x14ac:dyDescent="0.25">
      <c r="A1053">
        <v>1034</v>
      </c>
      <c r="B1053">
        <f t="shared" si="144"/>
        <v>0.81712290934989407</v>
      </c>
      <c r="C1053">
        <f t="shared" si="145"/>
        <v>4558.7600970265858</v>
      </c>
      <c r="D1053">
        <f t="shared" si="146"/>
        <v>0</v>
      </c>
      <c r="E1053">
        <f t="shared" si="150"/>
        <v>2076006.4102990804</v>
      </c>
      <c r="F1053">
        <f t="shared" si="147"/>
        <v>3413.8409516003312</v>
      </c>
      <c r="G1053">
        <f t="shared" si="151"/>
        <v>4558.7600970265858</v>
      </c>
      <c r="H1053">
        <f t="shared" si="148"/>
        <v>558.7600970265853</v>
      </c>
      <c r="I1053">
        <f t="shared" si="149"/>
        <v>2074861.4911536542</v>
      </c>
      <c r="J1053">
        <f t="shared" si="152"/>
        <v>0</v>
      </c>
    </row>
    <row r="1054" spans="1:10" x14ac:dyDescent="0.25">
      <c r="A1054">
        <v>1035</v>
      </c>
      <c r="B1054">
        <f t="shared" si="144"/>
        <v>0.81742314365837276</v>
      </c>
      <c r="C1054">
        <f t="shared" si="145"/>
        <v>4558.9940924449447</v>
      </c>
      <c r="D1054">
        <f t="shared" si="146"/>
        <v>0</v>
      </c>
      <c r="E1054">
        <f t="shared" si="150"/>
        <v>2074861.4911536542</v>
      </c>
      <c r="F1054">
        <f t="shared" si="147"/>
        <v>3411.9582156677557</v>
      </c>
      <c r="G1054">
        <f t="shared" si="151"/>
        <v>4558.9940924449447</v>
      </c>
      <c r="H1054">
        <f t="shared" si="148"/>
        <v>558.9940924449445</v>
      </c>
      <c r="I1054">
        <f t="shared" si="149"/>
        <v>2073714.4552768772</v>
      </c>
      <c r="J1054">
        <f t="shared" si="152"/>
        <v>0</v>
      </c>
    </row>
    <row r="1055" spans="1:10" x14ac:dyDescent="0.25">
      <c r="A1055">
        <v>1036</v>
      </c>
      <c r="B1055">
        <f t="shared" si="144"/>
        <v>0.81772288506399704</v>
      </c>
      <c r="C1055">
        <f t="shared" si="145"/>
        <v>4559.2277276701279</v>
      </c>
      <c r="D1055">
        <f t="shared" si="146"/>
        <v>0</v>
      </c>
      <c r="E1055">
        <f t="shared" si="150"/>
        <v>2073714.4552768772</v>
      </c>
      <c r="F1055">
        <f t="shared" si="147"/>
        <v>3410.0719989250374</v>
      </c>
      <c r="G1055">
        <f t="shared" si="151"/>
        <v>4559.2277276701279</v>
      </c>
      <c r="H1055">
        <f t="shared" si="148"/>
        <v>559.22772767012827</v>
      </c>
      <c r="I1055">
        <f t="shared" si="149"/>
        <v>2072565.2995481319</v>
      </c>
      <c r="J1055">
        <f t="shared" si="152"/>
        <v>0</v>
      </c>
    </row>
    <row r="1056" spans="1:10" x14ac:dyDescent="0.25">
      <c r="A1056">
        <v>1037</v>
      </c>
      <c r="B1056">
        <f t="shared" si="144"/>
        <v>0.81802213437597904</v>
      </c>
      <c r="C1056">
        <f t="shared" si="145"/>
        <v>4559.4610032185292</v>
      </c>
      <c r="D1056">
        <f t="shared" si="146"/>
        <v>0</v>
      </c>
      <c r="E1056">
        <f t="shared" si="150"/>
        <v>2072565.2995481319</v>
      </c>
      <c r="F1056">
        <f t="shared" si="147"/>
        <v>3408.1822962405495</v>
      </c>
      <c r="G1056">
        <f t="shared" si="151"/>
        <v>4559.4610032185292</v>
      </c>
      <c r="H1056">
        <f t="shared" si="148"/>
        <v>559.46100321852964</v>
      </c>
      <c r="I1056">
        <f t="shared" si="149"/>
        <v>2071414.0208411538</v>
      </c>
      <c r="J1056">
        <f t="shared" si="152"/>
        <v>0</v>
      </c>
    </row>
    <row r="1057" spans="1:10" x14ac:dyDescent="0.25">
      <c r="A1057">
        <v>1038</v>
      </c>
      <c r="B1057">
        <f t="shared" si="144"/>
        <v>0.81832089240220218</v>
      </c>
      <c r="C1057">
        <f t="shared" si="145"/>
        <v>4559.693919605922</v>
      </c>
      <c r="D1057">
        <f t="shared" si="146"/>
        <v>0</v>
      </c>
      <c r="E1057">
        <f t="shared" si="150"/>
        <v>2071414.0208411538</v>
      </c>
      <c r="F1057">
        <f t="shared" si="147"/>
        <v>3406.2891024733776</v>
      </c>
      <c r="G1057">
        <f t="shared" si="151"/>
        <v>4559.693919605922</v>
      </c>
      <c r="H1057">
        <f t="shared" si="148"/>
        <v>559.69391960592191</v>
      </c>
      <c r="I1057">
        <f t="shared" si="149"/>
        <v>2070260.6160240213</v>
      </c>
      <c r="J1057">
        <f t="shared" si="152"/>
        <v>0</v>
      </c>
    </row>
    <row r="1058" spans="1:10" x14ac:dyDescent="0.25">
      <c r="A1058">
        <v>1039</v>
      </c>
      <c r="B1058">
        <f t="shared" si="144"/>
        <v>0.81861915994922374</v>
      </c>
      <c r="C1058">
        <f t="shared" si="145"/>
        <v>4559.9264773474606</v>
      </c>
      <c r="D1058">
        <f t="shared" si="146"/>
        <v>0</v>
      </c>
      <c r="E1058">
        <f t="shared" si="150"/>
        <v>2070260.6160240213</v>
      </c>
      <c r="F1058">
        <f t="shared" si="147"/>
        <v>3404.3924124733053</v>
      </c>
      <c r="G1058">
        <f t="shared" si="151"/>
        <v>4559.9264773474606</v>
      </c>
      <c r="H1058">
        <f t="shared" si="148"/>
        <v>559.92647734746015</v>
      </c>
      <c r="I1058">
        <f t="shared" si="149"/>
        <v>2069105.081959147</v>
      </c>
      <c r="J1058">
        <f t="shared" si="152"/>
        <v>0</v>
      </c>
    </row>
    <row r="1059" spans="1:10" x14ac:dyDescent="0.25">
      <c r="A1059">
        <v>1040</v>
      </c>
      <c r="B1059">
        <f t="shared" si="144"/>
        <v>0.81891693782227692</v>
      </c>
      <c r="C1059">
        <f t="shared" si="145"/>
        <v>4560.1586769576807</v>
      </c>
      <c r="D1059">
        <f t="shared" si="146"/>
        <v>0</v>
      </c>
      <c r="E1059">
        <f t="shared" si="150"/>
        <v>2069105.081959147</v>
      </c>
      <c r="F1059">
        <f t="shared" si="147"/>
        <v>3402.4922210807995</v>
      </c>
      <c r="G1059">
        <f t="shared" si="151"/>
        <v>4560.1586769576807</v>
      </c>
      <c r="H1059">
        <f t="shared" si="148"/>
        <v>560.15867695768043</v>
      </c>
      <c r="I1059">
        <f t="shared" si="149"/>
        <v>2067947.41550327</v>
      </c>
      <c r="J1059">
        <f t="shared" si="152"/>
        <v>0</v>
      </c>
    </row>
    <row r="1060" spans="1:10" x14ac:dyDescent="0.25">
      <c r="A1060">
        <v>1041</v>
      </c>
      <c r="B1060">
        <f t="shared" si="144"/>
        <v>0.81921422682527267</v>
      </c>
      <c r="C1060">
        <f t="shared" si="145"/>
        <v>4560.3905189505003</v>
      </c>
      <c r="D1060">
        <f t="shared" si="146"/>
        <v>0</v>
      </c>
      <c r="E1060">
        <f t="shared" si="150"/>
        <v>2067947.41550327</v>
      </c>
      <c r="F1060">
        <f t="shared" si="147"/>
        <v>3400.5885231269972</v>
      </c>
      <c r="G1060">
        <f t="shared" si="151"/>
        <v>4560.3905189505003</v>
      </c>
      <c r="H1060">
        <f t="shared" si="148"/>
        <v>560.39051895050068</v>
      </c>
      <c r="I1060">
        <f t="shared" si="149"/>
        <v>2066787.6135074464</v>
      </c>
      <c r="J1060">
        <f t="shared" si="152"/>
        <v>0</v>
      </c>
    </row>
    <row r="1061" spans="1:10" x14ac:dyDescent="0.25">
      <c r="A1061">
        <v>1042</v>
      </c>
      <c r="B1061">
        <f t="shared" si="144"/>
        <v>0.81951102776080231</v>
      </c>
      <c r="C1061">
        <f t="shared" si="145"/>
        <v>4560.6220038392212</v>
      </c>
      <c r="D1061">
        <f t="shared" si="146"/>
        <v>0</v>
      </c>
      <c r="E1061">
        <f t="shared" si="150"/>
        <v>2066787.6135074464</v>
      </c>
      <c r="F1061">
        <f t="shared" si="147"/>
        <v>3398.6813134336899</v>
      </c>
      <c r="G1061">
        <f t="shared" si="151"/>
        <v>4560.6220038392212</v>
      </c>
      <c r="H1061">
        <f t="shared" si="148"/>
        <v>560.62200383922152</v>
      </c>
      <c r="I1061">
        <f t="shared" si="149"/>
        <v>2065625.6728170409</v>
      </c>
      <c r="J1061">
        <f t="shared" si="152"/>
        <v>0</v>
      </c>
    </row>
    <row r="1062" spans="1:10" x14ac:dyDescent="0.25">
      <c r="A1062">
        <v>1043</v>
      </c>
      <c r="B1062">
        <f t="shared" si="144"/>
        <v>0.81980734143013967</v>
      </c>
      <c r="C1062">
        <f t="shared" si="145"/>
        <v>4560.8531321365253</v>
      </c>
      <c r="D1062">
        <f t="shared" si="146"/>
        <v>0</v>
      </c>
      <c r="E1062">
        <f t="shared" si="150"/>
        <v>2065625.6728170409</v>
      </c>
      <c r="F1062">
        <f t="shared" si="147"/>
        <v>3396.7705868133103</v>
      </c>
      <c r="G1062">
        <f t="shared" si="151"/>
        <v>4560.8531321365253</v>
      </c>
      <c r="H1062">
        <f t="shared" si="148"/>
        <v>560.85313213652557</v>
      </c>
      <c r="I1062">
        <f t="shared" si="149"/>
        <v>2064461.5902717176</v>
      </c>
      <c r="J1062">
        <f t="shared" si="152"/>
        <v>0</v>
      </c>
    </row>
    <row r="1063" spans="1:10" x14ac:dyDescent="0.25">
      <c r="A1063">
        <v>1044</v>
      </c>
      <c r="B1063">
        <f t="shared" si="144"/>
        <v>0.82010316863324284</v>
      </c>
      <c r="C1063">
        <f t="shared" si="145"/>
        <v>4561.0839043544784</v>
      </c>
      <c r="D1063">
        <f t="shared" si="146"/>
        <v>0</v>
      </c>
      <c r="E1063">
        <f t="shared" si="150"/>
        <v>2064461.5902717176</v>
      </c>
      <c r="F1063">
        <f t="shared" si="147"/>
        <v>3394.856338068917</v>
      </c>
      <c r="G1063">
        <f t="shared" si="151"/>
        <v>4561.0839043544784</v>
      </c>
      <c r="H1063">
        <f t="shared" si="148"/>
        <v>561.08390435447859</v>
      </c>
      <c r="I1063">
        <f t="shared" si="149"/>
        <v>2063295.3627054321</v>
      </c>
      <c r="J1063">
        <f t="shared" si="152"/>
        <v>0</v>
      </c>
    </row>
    <row r="1064" spans="1:10" x14ac:dyDescent="0.25">
      <c r="A1064">
        <v>1045</v>
      </c>
      <c r="B1064">
        <f t="shared" si="144"/>
        <v>0.82039851016875665</v>
      </c>
      <c r="C1064">
        <f t="shared" si="145"/>
        <v>4561.31432100453</v>
      </c>
      <c r="D1064">
        <f t="shared" si="146"/>
        <v>0</v>
      </c>
      <c r="E1064">
        <f t="shared" si="150"/>
        <v>2063295.3627054321</v>
      </c>
      <c r="F1064">
        <f t="shared" si="147"/>
        <v>3392.9385619941809</v>
      </c>
      <c r="G1064">
        <f t="shared" si="151"/>
        <v>4561.31432100453</v>
      </c>
      <c r="H1064">
        <f t="shared" si="148"/>
        <v>561.31432100452946</v>
      </c>
      <c r="I1064">
        <f t="shared" si="149"/>
        <v>2062126.9869464217</v>
      </c>
      <c r="J1064">
        <f t="shared" si="152"/>
        <v>0</v>
      </c>
    </row>
    <row r="1065" spans="1:10" x14ac:dyDescent="0.25">
      <c r="A1065">
        <v>1046</v>
      </c>
      <c r="B1065">
        <f t="shared" si="144"/>
        <v>0.82069336683401495</v>
      </c>
      <c r="C1065">
        <f t="shared" si="145"/>
        <v>4561.5443825975108</v>
      </c>
      <c r="D1065">
        <f t="shared" si="146"/>
        <v>0</v>
      </c>
      <c r="E1065">
        <f t="shared" si="150"/>
        <v>2062126.9869464217</v>
      </c>
      <c r="F1065">
        <f t="shared" si="147"/>
        <v>3391.0172533733694</v>
      </c>
      <c r="G1065">
        <f t="shared" si="151"/>
        <v>4561.5443825975108</v>
      </c>
      <c r="H1065">
        <f t="shared" si="148"/>
        <v>561.54438259751078</v>
      </c>
      <c r="I1065">
        <f t="shared" si="149"/>
        <v>2060956.4598171974</v>
      </c>
      <c r="J1065">
        <f t="shared" si="152"/>
        <v>0</v>
      </c>
    </row>
    <row r="1066" spans="1:10" x14ac:dyDescent="0.25">
      <c r="A1066">
        <v>1047</v>
      </c>
      <c r="B1066">
        <f t="shared" si="144"/>
        <v>0.82098773942504244</v>
      </c>
      <c r="C1066">
        <f t="shared" si="145"/>
        <v>4561.7740896436389</v>
      </c>
      <c r="D1066">
        <f t="shared" si="146"/>
        <v>0</v>
      </c>
      <c r="E1066">
        <f t="shared" si="150"/>
        <v>2060956.4598171974</v>
      </c>
      <c r="F1066">
        <f t="shared" si="147"/>
        <v>3389.092406981335</v>
      </c>
      <c r="G1066">
        <f t="shared" si="151"/>
        <v>4561.7740896436389</v>
      </c>
      <c r="H1066">
        <f t="shared" si="148"/>
        <v>561.77408964363929</v>
      </c>
      <c r="I1066">
        <f t="shared" si="149"/>
        <v>2059783.7781345351</v>
      </c>
      <c r="J1066">
        <f t="shared" si="152"/>
        <v>0</v>
      </c>
    </row>
    <row r="1067" spans="1:10" x14ac:dyDescent="0.25">
      <c r="A1067">
        <v>1048</v>
      </c>
      <c r="B1067">
        <f t="shared" si="144"/>
        <v>0.82128162873655697</v>
      </c>
      <c r="C1067">
        <f t="shared" si="145"/>
        <v>4562.0034426525162</v>
      </c>
      <c r="D1067">
        <f t="shared" si="146"/>
        <v>0</v>
      </c>
      <c r="E1067">
        <f t="shared" si="150"/>
        <v>2059783.7781345351</v>
      </c>
      <c r="F1067">
        <f t="shared" si="147"/>
        <v>3387.1640175834968</v>
      </c>
      <c r="G1067">
        <f t="shared" si="151"/>
        <v>4562.0034426525162</v>
      </c>
      <c r="H1067">
        <f t="shared" si="148"/>
        <v>562.00344265251579</v>
      </c>
      <c r="I1067">
        <f t="shared" si="149"/>
        <v>2058608.938709466</v>
      </c>
      <c r="J1067">
        <f t="shared" si="152"/>
        <v>0</v>
      </c>
    </row>
    <row r="1068" spans="1:10" x14ac:dyDescent="0.25">
      <c r="A1068">
        <v>1049</v>
      </c>
      <c r="B1068">
        <f t="shared" si="144"/>
        <v>0.82157503556197153</v>
      </c>
      <c r="C1068">
        <f t="shared" si="145"/>
        <v>4562.232442133125</v>
      </c>
      <c r="D1068">
        <f t="shared" si="146"/>
        <v>0</v>
      </c>
      <c r="E1068">
        <f t="shared" si="150"/>
        <v>2058608.938709466</v>
      </c>
      <c r="F1068">
        <f t="shared" si="147"/>
        <v>3385.2320799358295</v>
      </c>
      <c r="G1068">
        <f t="shared" si="151"/>
        <v>4562.232442133125</v>
      </c>
      <c r="H1068">
        <f t="shared" si="148"/>
        <v>562.23244213312535</v>
      </c>
      <c r="I1068">
        <f t="shared" si="149"/>
        <v>2057431.9383472686</v>
      </c>
      <c r="J1068">
        <f t="shared" si="152"/>
        <v>0</v>
      </c>
    </row>
    <row r="1069" spans="1:10" x14ac:dyDescent="0.25">
      <c r="A1069">
        <v>1050</v>
      </c>
      <c r="B1069">
        <f t="shared" si="144"/>
        <v>0.82186796069339707</v>
      </c>
      <c r="C1069">
        <f t="shared" si="145"/>
        <v>4562.4610885938391</v>
      </c>
      <c r="D1069">
        <f t="shared" si="146"/>
        <v>0</v>
      </c>
      <c r="E1069">
        <f t="shared" si="150"/>
        <v>2057431.9383472686</v>
      </c>
      <c r="F1069">
        <f t="shared" si="147"/>
        <v>3383.2965887848468</v>
      </c>
      <c r="G1069">
        <f t="shared" si="151"/>
        <v>4562.4610885938391</v>
      </c>
      <c r="H1069">
        <f t="shared" si="148"/>
        <v>562.46108859383924</v>
      </c>
      <c r="I1069">
        <f t="shared" si="149"/>
        <v>2056252.7738474596</v>
      </c>
      <c r="J1069">
        <f t="shared" si="152"/>
        <v>0</v>
      </c>
    </row>
    <row r="1070" spans="1:10" x14ac:dyDescent="0.25">
      <c r="A1070">
        <v>1051</v>
      </c>
      <c r="B1070">
        <f t="shared" si="144"/>
        <v>0.82216040492164344</v>
      </c>
      <c r="C1070">
        <f t="shared" si="145"/>
        <v>4562.6893825424131</v>
      </c>
      <c r="D1070">
        <f t="shared" si="146"/>
        <v>0</v>
      </c>
      <c r="E1070">
        <f t="shared" si="150"/>
        <v>2056252.7738474596</v>
      </c>
      <c r="F1070">
        <f t="shared" si="147"/>
        <v>3381.3575388675868</v>
      </c>
      <c r="G1070">
        <f t="shared" si="151"/>
        <v>4562.6893825424131</v>
      </c>
      <c r="H1070">
        <f t="shared" si="148"/>
        <v>562.689382542413</v>
      </c>
      <c r="I1070">
        <f t="shared" si="149"/>
        <v>2055071.4420037847</v>
      </c>
      <c r="J1070">
        <f t="shared" si="152"/>
        <v>0</v>
      </c>
    </row>
    <row r="1071" spans="1:10" x14ac:dyDescent="0.25">
      <c r="A1071">
        <v>1052</v>
      </c>
      <c r="B1071">
        <f t="shared" si="144"/>
        <v>0.82245236903622265</v>
      </c>
      <c r="C1071">
        <f t="shared" si="145"/>
        <v>4562.9173244859885</v>
      </c>
      <c r="D1071">
        <f t="shared" si="146"/>
        <v>0</v>
      </c>
      <c r="E1071">
        <f t="shared" si="150"/>
        <v>2055071.4420037847</v>
      </c>
      <c r="F1071">
        <f t="shared" si="147"/>
        <v>3379.414924911599</v>
      </c>
      <c r="G1071">
        <f t="shared" si="151"/>
        <v>4562.9173244859885</v>
      </c>
      <c r="H1071">
        <f t="shared" si="148"/>
        <v>562.91732448598862</v>
      </c>
      <c r="I1071">
        <f t="shared" si="149"/>
        <v>2053887.9396042104</v>
      </c>
      <c r="J1071">
        <f t="shared" si="152"/>
        <v>0</v>
      </c>
    </row>
    <row r="1072" spans="1:10" x14ac:dyDescent="0.25">
      <c r="A1072">
        <v>1053</v>
      </c>
      <c r="B1072">
        <f t="shared" si="144"/>
        <v>0.82274385382535042</v>
      </c>
      <c r="C1072">
        <f t="shared" si="145"/>
        <v>4563.1449149310938</v>
      </c>
      <c r="D1072">
        <f t="shared" si="146"/>
        <v>0</v>
      </c>
      <c r="E1072">
        <f t="shared" si="150"/>
        <v>2053887.9396042104</v>
      </c>
      <c r="F1072">
        <f t="shared" si="147"/>
        <v>3377.4687416349288</v>
      </c>
      <c r="G1072">
        <f t="shared" si="151"/>
        <v>4563.1449149310938</v>
      </c>
      <c r="H1072">
        <f t="shared" si="148"/>
        <v>563.14491493109381</v>
      </c>
      <c r="I1072">
        <f t="shared" si="149"/>
        <v>2052702.2634309141</v>
      </c>
      <c r="J1072">
        <f t="shared" si="152"/>
        <v>0</v>
      </c>
    </row>
    <row r="1073" spans="1:10" x14ac:dyDescent="0.25">
      <c r="A1073">
        <v>1054</v>
      </c>
      <c r="B1073">
        <f t="shared" si="144"/>
        <v>0.82303486007594828</v>
      </c>
      <c r="C1073">
        <f t="shared" si="145"/>
        <v>4563.3721543836436</v>
      </c>
      <c r="D1073">
        <f t="shared" si="146"/>
        <v>0</v>
      </c>
      <c r="E1073">
        <f t="shared" si="150"/>
        <v>2052702.2634309141</v>
      </c>
      <c r="F1073">
        <f t="shared" si="147"/>
        <v>3375.5189837461021</v>
      </c>
      <c r="G1073">
        <f t="shared" si="151"/>
        <v>4563.3721543836436</v>
      </c>
      <c r="H1073">
        <f t="shared" si="148"/>
        <v>563.37215438364308</v>
      </c>
      <c r="I1073">
        <f t="shared" si="149"/>
        <v>2051514.4102602766</v>
      </c>
      <c r="J1073">
        <f t="shared" si="152"/>
        <v>0</v>
      </c>
    </row>
    <row r="1074" spans="1:10" x14ac:dyDescent="0.25">
      <c r="A1074">
        <v>1055</v>
      </c>
      <c r="B1074">
        <f t="shared" si="144"/>
        <v>0.82332538857364623</v>
      </c>
      <c r="C1074">
        <f t="shared" si="145"/>
        <v>4563.5990433489369</v>
      </c>
      <c r="D1074">
        <f t="shared" si="146"/>
        <v>0</v>
      </c>
      <c r="E1074">
        <f t="shared" si="150"/>
        <v>2051514.4102602766</v>
      </c>
      <c r="F1074">
        <f t="shared" si="147"/>
        <v>3373.5656459441125</v>
      </c>
      <c r="G1074">
        <f t="shared" si="151"/>
        <v>4563.5990433489369</v>
      </c>
      <c r="H1074">
        <f t="shared" si="148"/>
        <v>563.59904334893758</v>
      </c>
      <c r="I1074">
        <f t="shared" si="149"/>
        <v>2050324.3768628717</v>
      </c>
      <c r="J1074">
        <f t="shared" si="152"/>
        <v>0</v>
      </c>
    </row>
    <row r="1075" spans="1:10" x14ac:dyDescent="0.25">
      <c r="A1075">
        <v>1056</v>
      </c>
      <c r="B1075">
        <f t="shared" si="144"/>
        <v>0.82361544010278398</v>
      </c>
      <c r="C1075">
        <f t="shared" si="145"/>
        <v>4563.8255823316658</v>
      </c>
      <c r="D1075">
        <f t="shared" si="146"/>
        <v>0</v>
      </c>
      <c r="E1075">
        <f t="shared" si="150"/>
        <v>2050324.3768628717</v>
      </c>
      <c r="F1075">
        <f t="shared" si="147"/>
        <v>3371.6087229184036</v>
      </c>
      <c r="G1075">
        <f t="shared" si="151"/>
        <v>4563.8255823316658</v>
      </c>
      <c r="H1075">
        <f t="shared" si="148"/>
        <v>563.82558233166583</v>
      </c>
      <c r="I1075">
        <f t="shared" si="149"/>
        <v>2049132.1600034584</v>
      </c>
      <c r="J1075">
        <f t="shared" si="152"/>
        <v>0</v>
      </c>
    </row>
    <row r="1076" spans="1:10" x14ac:dyDescent="0.25">
      <c r="A1076">
        <v>1057</v>
      </c>
      <c r="B1076">
        <f t="shared" si="144"/>
        <v>0.82390501544641404</v>
      </c>
      <c r="C1076">
        <f t="shared" si="145"/>
        <v>4564.0517718359042</v>
      </c>
      <c r="D1076">
        <f t="shared" si="146"/>
        <v>0</v>
      </c>
      <c r="E1076">
        <f t="shared" si="150"/>
        <v>2049132.1600034584</v>
      </c>
      <c r="F1076">
        <f t="shared" si="147"/>
        <v>3369.6482093488589</v>
      </c>
      <c r="G1076">
        <f t="shared" si="151"/>
        <v>4564.0517718359042</v>
      </c>
      <c r="H1076">
        <f t="shared" si="148"/>
        <v>564.05177183590411</v>
      </c>
      <c r="I1076">
        <f t="shared" si="149"/>
        <v>2047937.7564409713</v>
      </c>
      <c r="J1076">
        <f t="shared" si="152"/>
        <v>0</v>
      </c>
    </row>
    <row r="1077" spans="1:10" x14ac:dyDescent="0.25">
      <c r="A1077">
        <v>1058</v>
      </c>
      <c r="B1077">
        <f t="shared" si="144"/>
        <v>0.82419411538630294</v>
      </c>
      <c r="C1077">
        <f t="shared" si="145"/>
        <v>4564.2776123651165</v>
      </c>
      <c r="D1077">
        <f t="shared" si="146"/>
        <v>0</v>
      </c>
      <c r="E1077">
        <f t="shared" si="150"/>
        <v>2047937.7564409713</v>
      </c>
      <c r="F1077">
        <f t="shared" si="147"/>
        <v>3367.6840999057822</v>
      </c>
      <c r="G1077">
        <f t="shared" si="151"/>
        <v>4564.2776123651165</v>
      </c>
      <c r="H1077">
        <f t="shared" si="148"/>
        <v>564.27761236511617</v>
      </c>
      <c r="I1077">
        <f t="shared" si="149"/>
        <v>2046741.1629285121</v>
      </c>
      <c r="J1077">
        <f t="shared" si="152"/>
        <v>0</v>
      </c>
    </row>
    <row r="1078" spans="1:10" x14ac:dyDescent="0.25">
      <c r="A1078">
        <v>1059</v>
      </c>
      <c r="B1078">
        <f t="shared" si="144"/>
        <v>0.82448274070293415</v>
      </c>
      <c r="C1078">
        <f t="shared" si="145"/>
        <v>4564.5031044221541</v>
      </c>
      <c r="D1078">
        <f t="shared" si="146"/>
        <v>0</v>
      </c>
      <c r="E1078">
        <f t="shared" si="150"/>
        <v>2046741.1629285121</v>
      </c>
      <c r="F1078">
        <f t="shared" si="147"/>
        <v>3365.716389249887</v>
      </c>
      <c r="G1078">
        <f t="shared" si="151"/>
        <v>4564.5031044221541</v>
      </c>
      <c r="H1078">
        <f t="shared" si="148"/>
        <v>564.50310442215425</v>
      </c>
      <c r="I1078">
        <f t="shared" si="149"/>
        <v>2045542.3762133396</v>
      </c>
      <c r="J1078">
        <f t="shared" si="152"/>
        <v>0</v>
      </c>
    </row>
    <row r="1079" spans="1:10" x14ac:dyDescent="0.25">
      <c r="A1079">
        <v>1060</v>
      </c>
      <c r="B1079">
        <f t="shared" si="144"/>
        <v>0.82477089217550958</v>
      </c>
      <c r="C1079">
        <f t="shared" si="145"/>
        <v>4564.7282485092601</v>
      </c>
      <c r="D1079">
        <f t="shared" si="146"/>
        <v>0</v>
      </c>
      <c r="E1079">
        <f t="shared" si="150"/>
        <v>2045542.3762133396</v>
      </c>
      <c r="F1079">
        <f t="shared" si="147"/>
        <v>3363.7450720322777</v>
      </c>
      <c r="G1079">
        <f t="shared" si="151"/>
        <v>4564.7282485092601</v>
      </c>
      <c r="H1079">
        <f t="shared" si="148"/>
        <v>564.72824850926008</v>
      </c>
      <c r="I1079">
        <f t="shared" si="149"/>
        <v>2044341.3930368626</v>
      </c>
      <c r="J1079">
        <f t="shared" si="152"/>
        <v>0</v>
      </c>
    </row>
    <row r="1080" spans="1:10" x14ac:dyDescent="0.25">
      <c r="A1080">
        <v>1061</v>
      </c>
      <c r="B1080">
        <f t="shared" si="144"/>
        <v>0.82505857058195187</v>
      </c>
      <c r="C1080">
        <f t="shared" si="145"/>
        <v>4564.9530451280634</v>
      </c>
      <c r="D1080">
        <f t="shared" si="146"/>
        <v>0</v>
      </c>
      <c r="E1080">
        <f t="shared" si="150"/>
        <v>2044341.3930368626</v>
      </c>
      <c r="F1080">
        <f t="shared" si="147"/>
        <v>3361.7701428944383</v>
      </c>
      <c r="G1080">
        <f t="shared" si="151"/>
        <v>4564.9530451280634</v>
      </c>
      <c r="H1080">
        <f t="shared" si="148"/>
        <v>564.95304512806331</v>
      </c>
      <c r="I1080">
        <f t="shared" si="149"/>
        <v>2043138.2101346289</v>
      </c>
      <c r="J1080">
        <f t="shared" si="152"/>
        <v>0</v>
      </c>
    </row>
    <row r="1081" spans="1:10" x14ac:dyDescent="0.25">
      <c r="A1081">
        <v>1062</v>
      </c>
      <c r="B1081">
        <f t="shared" si="144"/>
        <v>0.82534577669890663</v>
      </c>
      <c r="C1081">
        <f t="shared" si="145"/>
        <v>4565.177494779583</v>
      </c>
      <c r="D1081">
        <f t="shared" si="146"/>
        <v>0</v>
      </c>
      <c r="E1081">
        <f t="shared" si="150"/>
        <v>2043138.2101346289</v>
      </c>
      <c r="F1081">
        <f t="shared" si="147"/>
        <v>3359.7915964682165</v>
      </c>
      <c r="G1081">
        <f t="shared" si="151"/>
        <v>4565.177494779583</v>
      </c>
      <c r="H1081">
        <f t="shared" si="148"/>
        <v>565.17749477958353</v>
      </c>
      <c r="I1081">
        <f t="shared" si="149"/>
        <v>2041932.8242363175</v>
      </c>
      <c r="J1081">
        <f t="shared" si="152"/>
        <v>0</v>
      </c>
    </row>
    <row r="1082" spans="1:10" x14ac:dyDescent="0.25">
      <c r="A1082">
        <v>1063</v>
      </c>
      <c r="B1082">
        <f t="shared" si="144"/>
        <v>0.82563251130174442</v>
      </c>
      <c r="C1082">
        <f t="shared" si="145"/>
        <v>4565.4015979642309</v>
      </c>
      <c r="D1082">
        <f t="shared" si="146"/>
        <v>0</v>
      </c>
      <c r="E1082">
        <f t="shared" si="150"/>
        <v>2041932.8242363175</v>
      </c>
      <c r="F1082">
        <f t="shared" si="147"/>
        <v>3357.8094273758079</v>
      </c>
      <c r="G1082">
        <f t="shared" si="151"/>
        <v>4565.4015979642309</v>
      </c>
      <c r="H1082">
        <f t="shared" si="148"/>
        <v>565.40159796423063</v>
      </c>
      <c r="I1082">
        <f t="shared" si="149"/>
        <v>2040725.2320657291</v>
      </c>
      <c r="J1082">
        <f t="shared" si="152"/>
        <v>0</v>
      </c>
    </row>
    <row r="1083" spans="1:10" x14ac:dyDescent="0.25">
      <c r="A1083">
        <v>1064</v>
      </c>
      <c r="B1083">
        <f t="shared" si="144"/>
        <v>0.8259187751645628</v>
      </c>
      <c r="C1083">
        <f t="shared" si="145"/>
        <v>4565.6253551818036</v>
      </c>
      <c r="D1083">
        <f t="shared" si="146"/>
        <v>0</v>
      </c>
      <c r="E1083">
        <f t="shared" si="150"/>
        <v>2040725.2320657291</v>
      </c>
      <c r="F1083">
        <f t="shared" si="147"/>
        <v>3355.8236302297419</v>
      </c>
      <c r="G1083">
        <f t="shared" si="151"/>
        <v>4565.6253551818036</v>
      </c>
      <c r="H1083">
        <f t="shared" si="148"/>
        <v>565.62535518180403</v>
      </c>
      <c r="I1083">
        <f t="shared" si="149"/>
        <v>2039515.4303407772</v>
      </c>
      <c r="J1083">
        <f t="shared" si="152"/>
        <v>0</v>
      </c>
    </row>
    <row r="1084" spans="1:10" x14ac:dyDescent="0.25">
      <c r="A1084">
        <v>1065</v>
      </c>
      <c r="B1084">
        <f t="shared" si="144"/>
        <v>0.82620456906018858</v>
      </c>
      <c r="C1084">
        <f t="shared" si="145"/>
        <v>4565.8487669314945</v>
      </c>
      <c r="D1084">
        <f t="shared" si="146"/>
        <v>0</v>
      </c>
      <c r="E1084">
        <f t="shared" si="150"/>
        <v>2039515.4303407772</v>
      </c>
      <c r="F1084">
        <f t="shared" si="147"/>
        <v>3353.8341996328672</v>
      </c>
      <c r="G1084">
        <f t="shared" si="151"/>
        <v>4565.8487669314945</v>
      </c>
      <c r="H1084">
        <f t="shared" si="148"/>
        <v>565.84876693149431</v>
      </c>
      <c r="I1084">
        <f t="shared" si="149"/>
        <v>2038303.4157734786</v>
      </c>
      <c r="J1084">
        <f t="shared" si="152"/>
        <v>0</v>
      </c>
    </row>
    <row r="1085" spans="1:10" x14ac:dyDescent="0.25">
      <c r="A1085">
        <v>1066</v>
      </c>
      <c r="B1085">
        <f t="shared" si="144"/>
        <v>0.82648989376017956</v>
      </c>
      <c r="C1085">
        <f t="shared" si="145"/>
        <v>4566.0718337118824</v>
      </c>
      <c r="D1085">
        <f t="shared" si="146"/>
        <v>0</v>
      </c>
      <c r="E1085">
        <f t="shared" si="150"/>
        <v>2038303.4157734786</v>
      </c>
      <c r="F1085">
        <f t="shared" si="147"/>
        <v>3351.8411301783349</v>
      </c>
      <c r="G1085">
        <f t="shared" si="151"/>
        <v>4566.0718337118824</v>
      </c>
      <c r="H1085">
        <f t="shared" si="148"/>
        <v>566.07183371188228</v>
      </c>
      <c r="I1085">
        <f t="shared" si="149"/>
        <v>2037089.1850699452</v>
      </c>
      <c r="J1085">
        <f t="shared" si="152"/>
        <v>0</v>
      </c>
    </row>
    <row r="1086" spans="1:10" x14ac:dyDescent="0.25">
      <c r="A1086">
        <v>1067</v>
      </c>
      <c r="B1086">
        <f t="shared" si="144"/>
        <v>0.82677475003482714</v>
      </c>
      <c r="C1086">
        <f t="shared" si="145"/>
        <v>4566.2945560209409</v>
      </c>
      <c r="D1086">
        <f t="shared" si="146"/>
        <v>0</v>
      </c>
      <c r="E1086">
        <f t="shared" si="150"/>
        <v>2037089.1850699452</v>
      </c>
      <c r="F1086">
        <f t="shared" si="147"/>
        <v>3349.8444164495868</v>
      </c>
      <c r="G1086">
        <f t="shared" si="151"/>
        <v>4566.2945560209409</v>
      </c>
      <c r="H1086">
        <f t="shared" si="148"/>
        <v>566.29455602094083</v>
      </c>
      <c r="I1086">
        <f t="shared" si="149"/>
        <v>2035872.7349303737</v>
      </c>
      <c r="J1086">
        <f t="shared" si="152"/>
        <v>0</v>
      </c>
    </row>
    <row r="1087" spans="1:10" x14ac:dyDescent="0.25">
      <c r="A1087">
        <v>1068</v>
      </c>
      <c r="B1087">
        <f t="shared" si="144"/>
        <v>0.82705913865315805</v>
      </c>
      <c r="C1087">
        <f t="shared" si="145"/>
        <v>4566.5169343560347</v>
      </c>
      <c r="D1087">
        <f t="shared" si="146"/>
        <v>0</v>
      </c>
      <c r="E1087">
        <f t="shared" si="150"/>
        <v>2035872.7349303737</v>
      </c>
      <c r="F1087">
        <f t="shared" si="147"/>
        <v>3347.8440530203379</v>
      </c>
      <c r="G1087">
        <f t="shared" si="151"/>
        <v>4566.5169343560347</v>
      </c>
      <c r="H1087">
        <f t="shared" si="148"/>
        <v>566.5169343560342</v>
      </c>
      <c r="I1087">
        <f t="shared" si="149"/>
        <v>2034654.062049038</v>
      </c>
      <c r="J1087">
        <f t="shared" si="152"/>
        <v>0</v>
      </c>
    </row>
    <row r="1088" spans="1:10" x14ac:dyDescent="0.25">
      <c r="A1088">
        <v>1069</v>
      </c>
      <c r="B1088">
        <f t="shared" si="144"/>
        <v>0.82734306038293615</v>
      </c>
      <c r="C1088">
        <f t="shared" si="145"/>
        <v>4566.7389692139186</v>
      </c>
      <c r="D1088">
        <f t="shared" si="146"/>
        <v>0</v>
      </c>
      <c r="E1088">
        <f t="shared" si="150"/>
        <v>2034654.062049038</v>
      </c>
      <c r="F1088">
        <f t="shared" si="147"/>
        <v>3345.8400344545621</v>
      </c>
      <c r="G1088">
        <f t="shared" si="151"/>
        <v>4566.7389692139186</v>
      </c>
      <c r="H1088">
        <f t="shared" si="148"/>
        <v>566.73896921391872</v>
      </c>
      <c r="I1088">
        <f t="shared" si="149"/>
        <v>2033433.1631142786</v>
      </c>
      <c r="J1088">
        <f t="shared" si="152"/>
        <v>0</v>
      </c>
    </row>
    <row r="1089" spans="1:10" x14ac:dyDescent="0.25">
      <c r="A1089">
        <v>1070</v>
      </c>
      <c r="B1089">
        <f t="shared" si="144"/>
        <v>0.82762651599066539</v>
      </c>
      <c r="C1089">
        <f t="shared" si="145"/>
        <v>4566.960661090744</v>
      </c>
      <c r="D1089">
        <f t="shared" si="146"/>
        <v>0</v>
      </c>
      <c r="E1089">
        <f t="shared" si="150"/>
        <v>2033433.1631142786</v>
      </c>
      <c r="F1089">
        <f t="shared" si="147"/>
        <v>3343.8323553064779</v>
      </c>
      <c r="G1089">
        <f t="shared" si="151"/>
        <v>4566.960661090744</v>
      </c>
      <c r="H1089">
        <f t="shared" si="148"/>
        <v>566.96066109074377</v>
      </c>
      <c r="I1089">
        <f t="shared" si="149"/>
        <v>2032210.0348084944</v>
      </c>
      <c r="J1089">
        <f t="shared" si="152"/>
        <v>0</v>
      </c>
    </row>
    <row r="1090" spans="1:10" x14ac:dyDescent="0.25">
      <c r="A1090">
        <v>1071</v>
      </c>
      <c r="B1090">
        <f t="shared" si="144"/>
        <v>0.82790950624159088</v>
      </c>
      <c r="C1090">
        <f t="shared" si="145"/>
        <v>4567.1820104820508</v>
      </c>
      <c r="D1090">
        <f t="shared" si="146"/>
        <v>0</v>
      </c>
      <c r="E1090">
        <f t="shared" si="150"/>
        <v>2032210.0348084944</v>
      </c>
      <c r="F1090">
        <f t="shared" si="147"/>
        <v>3341.8210101205323</v>
      </c>
      <c r="G1090">
        <f t="shared" si="151"/>
        <v>4567.1820104820508</v>
      </c>
      <c r="H1090">
        <f t="shared" si="148"/>
        <v>567.18201048205071</v>
      </c>
      <c r="I1090">
        <f t="shared" si="149"/>
        <v>2030984.6738081328</v>
      </c>
      <c r="J1090">
        <f t="shared" si="152"/>
        <v>0</v>
      </c>
    </row>
    <row r="1091" spans="1:10" x14ac:dyDescent="0.25">
      <c r="A1091">
        <v>1072</v>
      </c>
      <c r="B1091">
        <f t="shared" si="144"/>
        <v>0.82819203189970181</v>
      </c>
      <c r="C1091">
        <f t="shared" si="145"/>
        <v>4567.4030178827743</v>
      </c>
      <c r="D1091">
        <f t="shared" si="146"/>
        <v>0</v>
      </c>
      <c r="E1091">
        <f t="shared" si="150"/>
        <v>2030984.6738081328</v>
      </c>
      <c r="F1091">
        <f t="shared" si="147"/>
        <v>3339.8059934313851</v>
      </c>
      <c r="G1091">
        <f t="shared" si="151"/>
        <v>4567.4030178827743</v>
      </c>
      <c r="H1091">
        <f t="shared" si="148"/>
        <v>567.40301788277475</v>
      </c>
      <c r="I1091">
        <f t="shared" si="149"/>
        <v>2029757.0767836815</v>
      </c>
      <c r="J1091">
        <f t="shared" si="152"/>
        <v>0</v>
      </c>
    </row>
    <row r="1092" spans="1:10" x14ac:dyDescent="0.25">
      <c r="A1092">
        <v>1073</v>
      </c>
      <c r="B1092">
        <f t="shared" si="144"/>
        <v>0.82847409372773251</v>
      </c>
      <c r="C1092">
        <f t="shared" si="145"/>
        <v>4567.6236837872448</v>
      </c>
      <c r="D1092">
        <f t="shared" si="146"/>
        <v>0</v>
      </c>
      <c r="E1092">
        <f t="shared" si="150"/>
        <v>2029757.0767836815</v>
      </c>
      <c r="F1092">
        <f t="shared" si="147"/>
        <v>3337.7872997638979</v>
      </c>
      <c r="G1092">
        <f t="shared" si="151"/>
        <v>4567.6236837872448</v>
      </c>
      <c r="H1092">
        <f t="shared" si="148"/>
        <v>567.62368378724466</v>
      </c>
      <c r="I1092">
        <f t="shared" si="149"/>
        <v>2028527.2403996582</v>
      </c>
      <c r="J1092">
        <f t="shared" si="152"/>
        <v>0</v>
      </c>
    </row>
    <row r="1093" spans="1:10" x14ac:dyDescent="0.25">
      <c r="A1093">
        <v>1074</v>
      </c>
      <c r="B1093">
        <f t="shared" si="144"/>
        <v>0.82875569248716585</v>
      </c>
      <c r="C1093">
        <f t="shared" si="145"/>
        <v>4567.8440086891833</v>
      </c>
      <c r="D1093">
        <f t="shared" si="146"/>
        <v>0</v>
      </c>
      <c r="E1093">
        <f t="shared" si="150"/>
        <v>2028527.2403996582</v>
      </c>
      <c r="F1093">
        <f t="shared" si="147"/>
        <v>3335.7649236331122</v>
      </c>
      <c r="G1093">
        <f t="shared" si="151"/>
        <v>4567.8440086891833</v>
      </c>
      <c r="H1093">
        <f t="shared" si="148"/>
        <v>567.84400868918328</v>
      </c>
      <c r="I1093">
        <f t="shared" si="149"/>
        <v>2027295.161314602</v>
      </c>
      <c r="J1093">
        <f t="shared" si="152"/>
        <v>0</v>
      </c>
    </row>
    <row r="1094" spans="1:10" x14ac:dyDescent="0.25">
      <c r="A1094">
        <v>1075</v>
      </c>
      <c r="B1094">
        <f t="shared" si="144"/>
        <v>0.82903682893823394</v>
      </c>
      <c r="C1094">
        <f t="shared" si="145"/>
        <v>4568.0639930817078</v>
      </c>
      <c r="D1094">
        <f t="shared" si="146"/>
        <v>0</v>
      </c>
      <c r="E1094">
        <f t="shared" si="150"/>
        <v>2027295.161314602</v>
      </c>
      <c r="F1094">
        <f t="shared" si="147"/>
        <v>3333.7388595442399</v>
      </c>
      <c r="G1094">
        <f t="shared" si="151"/>
        <v>4568.0639930817078</v>
      </c>
      <c r="H1094">
        <f t="shared" si="148"/>
        <v>568.06399308170785</v>
      </c>
      <c r="I1094">
        <f t="shared" si="149"/>
        <v>2026060.8361810646</v>
      </c>
      <c r="J1094">
        <f t="shared" si="152"/>
        <v>0</v>
      </c>
    </row>
    <row r="1095" spans="1:10" x14ac:dyDescent="0.25">
      <c r="A1095">
        <v>1076</v>
      </c>
      <c r="B1095">
        <f t="shared" si="144"/>
        <v>0.8293175038399212</v>
      </c>
      <c r="C1095">
        <f t="shared" si="145"/>
        <v>4568.2836374573308</v>
      </c>
      <c r="D1095">
        <f t="shared" si="146"/>
        <v>0</v>
      </c>
      <c r="E1095">
        <f t="shared" si="150"/>
        <v>2026060.8361810646</v>
      </c>
      <c r="F1095">
        <f t="shared" si="147"/>
        <v>3331.7091019926474</v>
      </c>
      <c r="G1095">
        <f t="shared" si="151"/>
        <v>4568.2836374573308</v>
      </c>
      <c r="H1095">
        <f t="shared" si="148"/>
        <v>568.28363745733031</v>
      </c>
      <c r="I1095">
        <f t="shared" si="149"/>
        <v>2024824.2616456</v>
      </c>
      <c r="J1095">
        <f t="shared" si="152"/>
        <v>0</v>
      </c>
    </row>
    <row r="1096" spans="1:10" x14ac:dyDescent="0.25">
      <c r="A1096">
        <v>1077</v>
      </c>
      <c r="B1096">
        <f t="shared" si="144"/>
        <v>0.82959771794996562</v>
      </c>
      <c r="C1096">
        <f t="shared" si="145"/>
        <v>4568.5029423079577</v>
      </c>
      <c r="D1096">
        <f t="shared" si="146"/>
        <v>0</v>
      </c>
      <c r="E1096">
        <f t="shared" si="150"/>
        <v>2024824.2616456</v>
      </c>
      <c r="F1096">
        <f t="shared" si="147"/>
        <v>3329.6756454638366</v>
      </c>
      <c r="G1096">
        <f t="shared" si="151"/>
        <v>4568.5029423079577</v>
      </c>
      <c r="H1096">
        <f t="shared" si="148"/>
        <v>568.50294230795771</v>
      </c>
      <c r="I1096">
        <f t="shared" si="149"/>
        <v>2023585.434348756</v>
      </c>
      <c r="J1096">
        <f t="shared" si="152"/>
        <v>0</v>
      </c>
    </row>
    <row r="1097" spans="1:10" x14ac:dyDescent="0.25">
      <c r="A1097">
        <v>1078</v>
      </c>
      <c r="B1097">
        <f t="shared" si="144"/>
        <v>0.82987747202486162</v>
      </c>
      <c r="C1097">
        <f t="shared" si="145"/>
        <v>4568.7219081248932</v>
      </c>
      <c r="D1097">
        <f t="shared" si="146"/>
        <v>0</v>
      </c>
      <c r="E1097">
        <f t="shared" si="150"/>
        <v>2023585.434348756</v>
      </c>
      <c r="F1097">
        <f t="shared" si="147"/>
        <v>3327.6384844334343</v>
      </c>
      <c r="G1097">
        <f t="shared" si="151"/>
        <v>4568.7219081248932</v>
      </c>
      <c r="H1097">
        <f t="shared" si="148"/>
        <v>568.72190812489328</v>
      </c>
      <c r="I1097">
        <f t="shared" si="149"/>
        <v>2022344.3509250646</v>
      </c>
      <c r="J1097">
        <f t="shared" si="152"/>
        <v>0</v>
      </c>
    </row>
    <row r="1098" spans="1:10" x14ac:dyDescent="0.25">
      <c r="A1098">
        <v>1079</v>
      </c>
      <c r="B1098">
        <f t="shared" si="144"/>
        <v>0.83015676681986128</v>
      </c>
      <c r="C1098">
        <f t="shared" si="145"/>
        <v>4568.9405353988359</v>
      </c>
      <c r="D1098">
        <f t="shared" si="146"/>
        <v>0</v>
      </c>
      <c r="E1098">
        <f t="shared" si="150"/>
        <v>2022344.3509250646</v>
      </c>
      <c r="F1098">
        <f t="shared" si="147"/>
        <v>3325.5976133671743</v>
      </c>
      <c r="G1098">
        <f t="shared" si="151"/>
        <v>4568.9405353988359</v>
      </c>
      <c r="H1098">
        <f t="shared" si="148"/>
        <v>568.94053539883544</v>
      </c>
      <c r="I1098">
        <f t="shared" si="149"/>
        <v>2021101.008003033</v>
      </c>
      <c r="J1098">
        <f t="shared" si="152"/>
        <v>0</v>
      </c>
    </row>
    <row r="1099" spans="1:10" x14ac:dyDescent="0.25">
      <c r="A1099">
        <v>1080</v>
      </c>
      <c r="B1099">
        <f t="shared" si="144"/>
        <v>0.83043560308897701</v>
      </c>
      <c r="C1099">
        <f t="shared" si="145"/>
        <v>4569.1588246198799</v>
      </c>
      <c r="D1099">
        <f t="shared" si="146"/>
        <v>0</v>
      </c>
      <c r="E1099">
        <f t="shared" si="150"/>
        <v>2021101.008003033</v>
      </c>
      <c r="F1099">
        <f t="shared" si="147"/>
        <v>3323.5530267208824</v>
      </c>
      <c r="G1099">
        <f t="shared" si="151"/>
        <v>4569.1588246198799</v>
      </c>
      <c r="H1099">
        <f t="shared" si="148"/>
        <v>569.15882461987974</v>
      </c>
      <c r="I1099">
        <f t="shared" si="149"/>
        <v>2019855.402205134</v>
      </c>
      <c r="J1099">
        <f t="shared" si="152"/>
        <v>0</v>
      </c>
    </row>
    <row r="1100" spans="1:10" x14ac:dyDescent="0.25">
      <c r="A1100">
        <v>1081</v>
      </c>
      <c r="B1100">
        <f t="shared" si="144"/>
        <v>0.83071398158498333</v>
      </c>
      <c r="C1100">
        <f t="shared" si="145"/>
        <v>4569.3767762775178</v>
      </c>
      <c r="D1100">
        <f t="shared" si="146"/>
        <v>0</v>
      </c>
      <c r="E1100">
        <f t="shared" si="150"/>
        <v>2019855.402205134</v>
      </c>
      <c r="F1100">
        <f t="shared" si="147"/>
        <v>3321.5047189404622</v>
      </c>
      <c r="G1100">
        <f t="shared" si="151"/>
        <v>4569.3767762775178</v>
      </c>
      <c r="H1100">
        <f t="shared" si="148"/>
        <v>569.37677627751782</v>
      </c>
      <c r="I1100">
        <f t="shared" si="149"/>
        <v>2018607.530147797</v>
      </c>
      <c r="J1100">
        <f t="shared" si="152"/>
        <v>0</v>
      </c>
    </row>
    <row r="1101" spans="1:10" x14ac:dyDescent="0.25">
      <c r="A1101">
        <v>1082</v>
      </c>
      <c r="B1101">
        <f t="shared" si="144"/>
        <v>0.83099190305941883</v>
      </c>
      <c r="C1101">
        <f t="shared" si="145"/>
        <v>4569.5943908606387</v>
      </c>
      <c r="D1101">
        <f t="shared" si="146"/>
        <v>0</v>
      </c>
      <c r="E1101">
        <f t="shared" si="150"/>
        <v>2018607.530147797</v>
      </c>
      <c r="F1101">
        <f t="shared" si="147"/>
        <v>3319.4526844618781</v>
      </c>
      <c r="G1101">
        <f t="shared" si="151"/>
        <v>4569.5943908606387</v>
      </c>
      <c r="H1101">
        <f t="shared" si="148"/>
        <v>569.59439086063924</v>
      </c>
      <c r="I1101">
        <f t="shared" si="149"/>
        <v>2017357.3884413983</v>
      </c>
      <c r="J1101">
        <f t="shared" si="152"/>
        <v>0</v>
      </c>
    </row>
    <row r="1102" spans="1:10" x14ac:dyDescent="0.25">
      <c r="A1102">
        <v>1083</v>
      </c>
      <c r="B1102">
        <f t="shared" si="144"/>
        <v>0.83126936826258824</v>
      </c>
      <c r="C1102">
        <f t="shared" si="145"/>
        <v>4569.8116688575301</v>
      </c>
      <c r="D1102">
        <f t="shared" si="146"/>
        <v>0</v>
      </c>
      <c r="E1102">
        <f t="shared" si="150"/>
        <v>2017357.3884413983</v>
      </c>
      <c r="F1102">
        <f t="shared" si="147"/>
        <v>3317.3969177111421</v>
      </c>
      <c r="G1102">
        <f t="shared" si="151"/>
        <v>4569.8116688575301</v>
      </c>
      <c r="H1102">
        <f t="shared" si="148"/>
        <v>569.81166885753044</v>
      </c>
      <c r="I1102">
        <f t="shared" si="149"/>
        <v>2016104.9736902521</v>
      </c>
      <c r="J1102">
        <f t="shared" si="152"/>
        <v>0</v>
      </c>
    </row>
    <row r="1103" spans="1:10" x14ac:dyDescent="0.25">
      <c r="A1103">
        <v>1084</v>
      </c>
      <c r="B1103">
        <f t="shared" si="144"/>
        <v>0.83154637794356456</v>
      </c>
      <c r="C1103">
        <f t="shared" si="145"/>
        <v>4570.0286107558768</v>
      </c>
      <c r="D1103">
        <f t="shared" si="146"/>
        <v>0</v>
      </c>
      <c r="E1103">
        <f t="shared" si="150"/>
        <v>2016104.9736902521</v>
      </c>
      <c r="F1103">
        <f t="shared" si="147"/>
        <v>3315.337413104297</v>
      </c>
      <c r="G1103">
        <f t="shared" si="151"/>
        <v>4570.0286107558768</v>
      </c>
      <c r="H1103">
        <f t="shared" si="148"/>
        <v>570.02861075587646</v>
      </c>
      <c r="I1103">
        <f t="shared" si="149"/>
        <v>2014850.2824926004</v>
      </c>
      <c r="J1103">
        <f t="shared" si="152"/>
        <v>0</v>
      </c>
    </row>
    <row r="1104" spans="1:10" x14ac:dyDescent="0.25">
      <c r="A1104">
        <v>1085</v>
      </c>
      <c r="B1104">
        <f t="shared" si="144"/>
        <v>0.83182293285019093</v>
      </c>
      <c r="C1104">
        <f t="shared" si="145"/>
        <v>4570.2452170427596</v>
      </c>
      <c r="D1104">
        <f t="shared" si="146"/>
        <v>0</v>
      </c>
      <c r="E1104">
        <f t="shared" si="150"/>
        <v>2014850.2824926004</v>
      </c>
      <c r="F1104">
        <f t="shared" si="147"/>
        <v>3313.2741650473995</v>
      </c>
      <c r="G1104">
        <f t="shared" si="151"/>
        <v>4570.2452170427596</v>
      </c>
      <c r="H1104">
        <f t="shared" si="148"/>
        <v>570.2452170427598</v>
      </c>
      <c r="I1104">
        <f t="shared" si="149"/>
        <v>2013593.311440605</v>
      </c>
      <c r="J1104">
        <f t="shared" si="152"/>
        <v>0</v>
      </c>
    </row>
    <row r="1105" spans="1:10" x14ac:dyDescent="0.25">
      <c r="A1105">
        <v>1086</v>
      </c>
      <c r="B1105">
        <f t="shared" si="144"/>
        <v>0.83209903372908289</v>
      </c>
      <c r="C1105">
        <f t="shared" si="145"/>
        <v>4570.4614882046626</v>
      </c>
      <c r="D1105">
        <f t="shared" si="146"/>
        <v>0</v>
      </c>
      <c r="E1105">
        <f t="shared" si="150"/>
        <v>2013593.311440605</v>
      </c>
      <c r="F1105">
        <f t="shared" si="147"/>
        <v>3311.2071679365094</v>
      </c>
      <c r="G1105">
        <f t="shared" si="151"/>
        <v>4570.4614882046626</v>
      </c>
      <c r="H1105">
        <f t="shared" si="148"/>
        <v>570.46148820466283</v>
      </c>
      <c r="I1105">
        <f t="shared" si="149"/>
        <v>2012334.0571203367</v>
      </c>
      <c r="J1105">
        <f t="shared" si="152"/>
        <v>0</v>
      </c>
    </row>
    <row r="1106" spans="1:10" x14ac:dyDescent="0.25">
      <c r="A1106">
        <v>1087</v>
      </c>
      <c r="B1106">
        <f t="shared" si="144"/>
        <v>0.83237468132563008</v>
      </c>
      <c r="C1106">
        <f t="shared" si="145"/>
        <v>4570.6774247274661</v>
      </c>
      <c r="D1106">
        <f t="shared" si="146"/>
        <v>0</v>
      </c>
      <c r="E1106">
        <f t="shared" si="150"/>
        <v>2012334.0571203367</v>
      </c>
      <c r="F1106">
        <f t="shared" si="147"/>
        <v>3309.1364161576685</v>
      </c>
      <c r="G1106">
        <f t="shared" si="151"/>
        <v>4570.6774247274661</v>
      </c>
      <c r="H1106">
        <f t="shared" si="148"/>
        <v>570.67742472746636</v>
      </c>
      <c r="I1106">
        <f t="shared" si="149"/>
        <v>2011072.5161117669</v>
      </c>
      <c r="J1106">
        <f t="shared" si="152"/>
        <v>0</v>
      </c>
    </row>
    <row r="1107" spans="1:10" x14ac:dyDescent="0.25">
      <c r="A1107">
        <v>1088</v>
      </c>
      <c r="B1107">
        <f t="shared" si="144"/>
        <v>0.83264987638399868</v>
      </c>
      <c r="C1107">
        <f t="shared" si="145"/>
        <v>4570.8930270964511</v>
      </c>
      <c r="D1107">
        <f t="shared" si="146"/>
        <v>0</v>
      </c>
      <c r="E1107">
        <f t="shared" si="150"/>
        <v>2011072.5161117669</v>
      </c>
      <c r="F1107">
        <f t="shared" si="147"/>
        <v>3307.0619040868901</v>
      </c>
      <c r="G1107">
        <f t="shared" si="151"/>
        <v>4570.8930270964511</v>
      </c>
      <c r="H1107">
        <f t="shared" si="148"/>
        <v>570.89302709645119</v>
      </c>
      <c r="I1107">
        <f t="shared" si="149"/>
        <v>2009808.6849887574</v>
      </c>
      <c r="J1107">
        <f t="shared" si="152"/>
        <v>0</v>
      </c>
    </row>
    <row r="1108" spans="1:10" x14ac:dyDescent="0.25">
      <c r="A1108">
        <v>1089</v>
      </c>
      <c r="B1108">
        <f t="shared" ref="B1108:B1171" si="153">MAX(0,MIN(1,1-(1+$B$3)^-A1108))</f>
        <v>0.83292461964713271</v>
      </c>
      <c r="C1108">
        <f t="shared" ref="C1108:C1171" si="154">IF(1-$B$6*B1108&gt;0,$B$5/(1-$B$6*B1108),$B$5)</f>
        <v>4571.1082957962981</v>
      </c>
      <c r="D1108">
        <f t="shared" ref="D1108:D1171" si="155">IF(A1108&lt;=$B$4,C1108/(1+$B$3)^A1108,0)</f>
        <v>0</v>
      </c>
      <c r="E1108">
        <f t="shared" si="150"/>
        <v>2009808.6849887574</v>
      </c>
      <c r="F1108">
        <f t="shared" ref="F1108:F1171" si="156">E1108*$B$3</f>
        <v>3304.9836260901402</v>
      </c>
      <c r="G1108">
        <f t="shared" si="151"/>
        <v>4571.1082957962981</v>
      </c>
      <c r="H1108">
        <f t="shared" ref="H1108:H1171" si="157">G1108*$B$6*B1108</f>
        <v>571.10829579629774</v>
      </c>
      <c r="I1108">
        <f t="shared" ref="I1108:I1171" si="158">MAX(0,E1108+F1108-G1108)</f>
        <v>2008542.5603190514</v>
      </c>
      <c r="J1108">
        <f t="shared" si="152"/>
        <v>0</v>
      </c>
    </row>
    <row r="1109" spans="1:10" x14ac:dyDescent="0.25">
      <c r="A1109">
        <v>1090</v>
      </c>
      <c r="B1109">
        <f t="shared" si="153"/>
        <v>0.83319891185675687</v>
      </c>
      <c r="C1109">
        <f t="shared" si="154"/>
        <v>4571.3232313110866</v>
      </c>
      <c r="D1109">
        <f t="shared" si="155"/>
        <v>0</v>
      </c>
      <c r="E1109">
        <f t="shared" ref="E1109:E1172" si="159">I1108</f>
        <v>2008542.5603190514</v>
      </c>
      <c r="F1109">
        <f t="shared" si="156"/>
        <v>3302.9015765233225</v>
      </c>
      <c r="G1109">
        <f t="shared" ref="G1109:G1172" si="160">IF(OR(J1108=1,E1109+F1109&lt;=0),0,MIN(C1109,E1109+F1109))</f>
        <v>4571.3232313110866</v>
      </c>
      <c r="H1109">
        <f t="shared" si="157"/>
        <v>571.3232313110866</v>
      </c>
      <c r="I1109">
        <f t="shared" si="158"/>
        <v>2007274.1386642638</v>
      </c>
      <c r="J1109">
        <f t="shared" ref="J1109:J1172" si="161">IF(OR(J1108=1,E1109+F1109&lt;=0,C1109&gt;=E1109+F1109),1,0)</f>
        <v>0</v>
      </c>
    </row>
    <row r="1110" spans="1:10" x14ac:dyDescent="0.25">
      <c r="A1110">
        <v>1091</v>
      </c>
      <c r="B1110">
        <f t="shared" si="153"/>
        <v>0.83347275375337804</v>
      </c>
      <c r="C1110">
        <f t="shared" si="154"/>
        <v>4571.5378341242995</v>
      </c>
      <c r="D1110">
        <f t="shared" si="155"/>
        <v>0</v>
      </c>
      <c r="E1110">
        <f t="shared" si="159"/>
        <v>2007274.1386642638</v>
      </c>
      <c r="F1110">
        <f t="shared" si="156"/>
        <v>3300.8157497322641</v>
      </c>
      <c r="G1110">
        <f t="shared" si="160"/>
        <v>4571.5378341242995</v>
      </c>
      <c r="H1110">
        <f t="shared" si="157"/>
        <v>571.53783412429993</v>
      </c>
      <c r="I1110">
        <f t="shared" si="158"/>
        <v>2006003.4165798717</v>
      </c>
      <c r="J1110">
        <f t="shared" si="161"/>
        <v>0</v>
      </c>
    </row>
    <row r="1111" spans="1:10" x14ac:dyDescent="0.25">
      <c r="A1111">
        <v>1092</v>
      </c>
      <c r="B1111">
        <f t="shared" si="153"/>
        <v>0.83374614607628728</v>
      </c>
      <c r="C1111">
        <f t="shared" si="154"/>
        <v>4571.7521047188202</v>
      </c>
      <c r="D1111">
        <f t="shared" si="155"/>
        <v>0</v>
      </c>
      <c r="E1111">
        <f t="shared" si="159"/>
        <v>2006003.4165798717</v>
      </c>
      <c r="F1111">
        <f t="shared" si="156"/>
        <v>3298.7261400526986</v>
      </c>
      <c r="G1111">
        <f t="shared" si="160"/>
        <v>4571.7521047188202</v>
      </c>
      <c r="H1111">
        <f t="shared" si="157"/>
        <v>571.75210471882076</v>
      </c>
      <c r="I1111">
        <f t="shared" si="158"/>
        <v>2004730.3906152057</v>
      </c>
      <c r="J1111">
        <f t="shared" si="161"/>
        <v>0</v>
      </c>
    </row>
    <row r="1112" spans="1:10" x14ac:dyDescent="0.25">
      <c r="A1112">
        <v>1093</v>
      </c>
      <c r="B1112">
        <f t="shared" si="153"/>
        <v>0.83401908956356208</v>
      </c>
      <c r="C1112">
        <f t="shared" si="154"/>
        <v>4571.9660435769338</v>
      </c>
      <c r="D1112">
        <f t="shared" si="155"/>
        <v>0</v>
      </c>
      <c r="E1112">
        <f t="shared" si="159"/>
        <v>2004730.3906152057</v>
      </c>
      <c r="F1112">
        <f t="shared" si="156"/>
        <v>3296.6327418102528</v>
      </c>
      <c r="G1112">
        <f t="shared" si="160"/>
        <v>4571.9660435769338</v>
      </c>
      <c r="H1112">
        <f t="shared" si="157"/>
        <v>571.9660435769332</v>
      </c>
      <c r="I1112">
        <f t="shared" si="158"/>
        <v>2003455.0573134392</v>
      </c>
      <c r="J1112">
        <f t="shared" si="161"/>
        <v>0</v>
      </c>
    </row>
    <row r="1113" spans="1:10" x14ac:dyDescent="0.25">
      <c r="A1113">
        <v>1094</v>
      </c>
      <c r="B1113">
        <f t="shared" si="153"/>
        <v>0.83429158495206801</v>
      </c>
      <c r="C1113">
        <f t="shared" si="154"/>
        <v>4572.1796511803241</v>
      </c>
      <c r="D1113">
        <f t="shared" si="155"/>
        <v>0</v>
      </c>
      <c r="E1113">
        <f t="shared" si="159"/>
        <v>2003455.0573134392</v>
      </c>
      <c r="F1113">
        <f t="shared" si="156"/>
        <v>3294.5355493204265</v>
      </c>
      <c r="G1113">
        <f t="shared" si="160"/>
        <v>4572.1796511803241</v>
      </c>
      <c r="H1113">
        <f t="shared" si="157"/>
        <v>572.17965118032384</v>
      </c>
      <c r="I1113">
        <f t="shared" si="158"/>
        <v>2002177.4132115794</v>
      </c>
      <c r="J1113">
        <f t="shared" si="161"/>
        <v>0</v>
      </c>
    </row>
    <row r="1114" spans="1:10" x14ac:dyDescent="0.25">
      <c r="A1114">
        <v>1095</v>
      </c>
      <c r="B1114">
        <f t="shared" si="153"/>
        <v>0.83456363297746128</v>
      </c>
      <c r="C1114">
        <f t="shared" si="154"/>
        <v>4572.3929280100811</v>
      </c>
      <c r="D1114">
        <f t="shared" si="155"/>
        <v>0</v>
      </c>
      <c r="E1114">
        <f t="shared" si="159"/>
        <v>2002177.4132115794</v>
      </c>
      <c r="F1114">
        <f t="shared" si="156"/>
        <v>3292.4345568885815</v>
      </c>
      <c r="G1114">
        <f t="shared" si="160"/>
        <v>4572.3929280100811</v>
      </c>
      <c r="H1114">
        <f t="shared" si="157"/>
        <v>572.39292801008173</v>
      </c>
      <c r="I1114">
        <f t="shared" si="158"/>
        <v>2000897.454840458</v>
      </c>
      <c r="J1114">
        <f t="shared" si="161"/>
        <v>0</v>
      </c>
    </row>
    <row r="1115" spans="1:10" x14ac:dyDescent="0.25">
      <c r="A1115">
        <v>1096</v>
      </c>
      <c r="B1115">
        <f t="shared" si="153"/>
        <v>0.83483523437418994</v>
      </c>
      <c r="C1115">
        <f t="shared" si="154"/>
        <v>4572.6058745466989</v>
      </c>
      <c r="D1115">
        <f t="shared" si="155"/>
        <v>0</v>
      </c>
      <c r="E1115">
        <f t="shared" si="159"/>
        <v>2000897.454840458</v>
      </c>
      <c r="F1115">
        <f t="shared" si="156"/>
        <v>3290.3297588099244</v>
      </c>
      <c r="G1115">
        <f t="shared" si="160"/>
        <v>4572.6058745466989</v>
      </c>
      <c r="H1115">
        <f t="shared" si="157"/>
        <v>572.6058745466986</v>
      </c>
      <c r="I1115">
        <f t="shared" si="158"/>
        <v>1999615.1787247211</v>
      </c>
      <c r="J1115">
        <f t="shared" si="161"/>
        <v>0</v>
      </c>
    </row>
    <row r="1116" spans="1:10" x14ac:dyDescent="0.25">
      <c r="A1116">
        <v>1097</v>
      </c>
      <c r="B1116">
        <f t="shared" si="153"/>
        <v>0.83510638987549646</v>
      </c>
      <c r="C1116">
        <f t="shared" si="154"/>
        <v>4572.818491270069</v>
      </c>
      <c r="D1116">
        <f t="shared" si="155"/>
        <v>0</v>
      </c>
      <c r="E1116">
        <f t="shared" si="159"/>
        <v>1999615.1787247211</v>
      </c>
      <c r="F1116">
        <f t="shared" si="156"/>
        <v>3288.2211493694886</v>
      </c>
      <c r="G1116">
        <f t="shared" si="160"/>
        <v>4572.818491270069</v>
      </c>
      <c r="H1116">
        <f t="shared" si="157"/>
        <v>572.81849127006922</v>
      </c>
      <c r="I1116">
        <f t="shared" si="158"/>
        <v>1998330.5813828204</v>
      </c>
      <c r="J1116">
        <f t="shared" si="161"/>
        <v>0</v>
      </c>
    </row>
    <row r="1117" spans="1:10" x14ac:dyDescent="0.25">
      <c r="A1117">
        <v>1098</v>
      </c>
      <c r="B1117">
        <f t="shared" si="153"/>
        <v>0.8353771002134196</v>
      </c>
      <c r="C1117">
        <f t="shared" si="154"/>
        <v>4573.0307786594922</v>
      </c>
      <c r="D1117">
        <f t="shared" si="155"/>
        <v>0</v>
      </c>
      <c r="E1117">
        <f t="shared" si="159"/>
        <v>1998330.5813828204</v>
      </c>
      <c r="F1117">
        <f t="shared" si="156"/>
        <v>3286.1087228421225</v>
      </c>
      <c r="G1117">
        <f t="shared" si="160"/>
        <v>4573.0307786594922</v>
      </c>
      <c r="H1117">
        <f t="shared" si="157"/>
        <v>573.0307786594924</v>
      </c>
      <c r="I1117">
        <f t="shared" si="158"/>
        <v>1997043.6593270029</v>
      </c>
      <c r="J1117">
        <f t="shared" si="161"/>
        <v>0</v>
      </c>
    </row>
    <row r="1118" spans="1:10" x14ac:dyDescent="0.25">
      <c r="A1118">
        <v>1099</v>
      </c>
      <c r="B1118">
        <f t="shared" si="153"/>
        <v>0.8356473661187962</v>
      </c>
      <c r="C1118">
        <f t="shared" si="154"/>
        <v>4573.242737193671</v>
      </c>
      <c r="D1118">
        <f t="shared" si="155"/>
        <v>0</v>
      </c>
      <c r="E1118">
        <f t="shared" si="159"/>
        <v>1997043.6593270029</v>
      </c>
      <c r="F1118">
        <f t="shared" si="156"/>
        <v>3283.9924734924712</v>
      </c>
      <c r="G1118">
        <f t="shared" si="160"/>
        <v>4573.242737193671</v>
      </c>
      <c r="H1118">
        <f t="shared" si="157"/>
        <v>573.24273719367068</v>
      </c>
      <c r="I1118">
        <f t="shared" si="158"/>
        <v>1995754.4090633017</v>
      </c>
      <c r="J1118">
        <f t="shared" si="161"/>
        <v>0</v>
      </c>
    </row>
    <row r="1119" spans="1:10" x14ac:dyDescent="0.25">
      <c r="A1119">
        <v>1100</v>
      </c>
      <c r="B1119">
        <f t="shared" si="153"/>
        <v>0.83591718832126327</v>
      </c>
      <c r="C1119">
        <f t="shared" si="154"/>
        <v>4573.4543673507114</v>
      </c>
      <c r="D1119">
        <f t="shared" si="155"/>
        <v>0</v>
      </c>
      <c r="E1119">
        <f t="shared" si="159"/>
        <v>1995754.4090633017</v>
      </c>
      <c r="F1119">
        <f t="shared" si="156"/>
        <v>3281.872395574961</v>
      </c>
      <c r="G1119">
        <f t="shared" si="160"/>
        <v>4573.4543673507114</v>
      </c>
      <c r="H1119">
        <f t="shared" si="157"/>
        <v>573.45436735071121</v>
      </c>
      <c r="I1119">
        <f t="shared" si="158"/>
        <v>1994462.827091526</v>
      </c>
      <c r="J1119">
        <f t="shared" si="161"/>
        <v>0</v>
      </c>
    </row>
    <row r="1120" spans="1:10" x14ac:dyDescent="0.25">
      <c r="A1120">
        <v>1101</v>
      </c>
      <c r="B1120">
        <f t="shared" si="153"/>
        <v>0.83618656754925991</v>
      </c>
      <c r="C1120">
        <f t="shared" si="154"/>
        <v>4573.6656696081254</v>
      </c>
      <c r="D1120">
        <f t="shared" si="155"/>
        <v>0</v>
      </c>
      <c r="E1120">
        <f t="shared" si="159"/>
        <v>1994462.827091526</v>
      </c>
      <c r="F1120">
        <f t="shared" si="156"/>
        <v>3279.748483333784</v>
      </c>
      <c r="G1120">
        <f t="shared" si="160"/>
        <v>4573.6656696081254</v>
      </c>
      <c r="H1120">
        <f t="shared" si="157"/>
        <v>573.66566960812588</v>
      </c>
      <c r="I1120">
        <f t="shared" si="158"/>
        <v>1993168.9099052516</v>
      </c>
      <c r="J1120">
        <f t="shared" si="161"/>
        <v>0</v>
      </c>
    </row>
    <row r="1121" spans="1:10" x14ac:dyDescent="0.25">
      <c r="A1121">
        <v>1102</v>
      </c>
      <c r="B1121">
        <f t="shared" si="153"/>
        <v>0.83645550453002948</v>
      </c>
      <c r="C1121">
        <f t="shared" si="154"/>
        <v>4573.876644442832</v>
      </c>
      <c r="D1121">
        <f t="shared" si="155"/>
        <v>0</v>
      </c>
      <c r="E1121">
        <f t="shared" si="159"/>
        <v>1993168.9099052516</v>
      </c>
      <c r="F1121">
        <f t="shared" si="156"/>
        <v>3277.6207310028808</v>
      </c>
      <c r="G1121">
        <f t="shared" si="160"/>
        <v>4573.876644442832</v>
      </c>
      <c r="H1121">
        <f t="shared" si="157"/>
        <v>573.876644442832</v>
      </c>
      <c r="I1121">
        <f t="shared" si="158"/>
        <v>1991872.6539918117</v>
      </c>
      <c r="J1121">
        <f t="shared" si="161"/>
        <v>0</v>
      </c>
    </row>
    <row r="1122" spans="1:10" x14ac:dyDescent="0.25">
      <c r="A1122">
        <v>1103</v>
      </c>
      <c r="B1122">
        <f t="shared" si="153"/>
        <v>0.83672399998962133</v>
      </c>
      <c r="C1122">
        <f t="shared" si="154"/>
        <v>4574.0872923311526</v>
      </c>
      <c r="D1122">
        <f t="shared" si="155"/>
        <v>0</v>
      </c>
      <c r="E1122">
        <f t="shared" si="159"/>
        <v>1991872.6539918117</v>
      </c>
      <c r="F1122">
        <f t="shared" si="156"/>
        <v>3275.4891328059284</v>
      </c>
      <c r="G1122">
        <f t="shared" si="160"/>
        <v>4574.0872923311526</v>
      </c>
      <c r="H1122">
        <f t="shared" si="157"/>
        <v>574.08729233115275</v>
      </c>
      <c r="I1122">
        <f t="shared" si="158"/>
        <v>1990574.0558322866</v>
      </c>
      <c r="J1122">
        <f t="shared" si="161"/>
        <v>0</v>
      </c>
    </row>
    <row r="1123" spans="1:10" x14ac:dyDescent="0.25">
      <c r="A1123">
        <v>1104</v>
      </c>
      <c r="B1123">
        <f t="shared" si="153"/>
        <v>0.83699205465289284</v>
      </c>
      <c r="C1123">
        <f t="shared" si="154"/>
        <v>4574.2976137488167</v>
      </c>
      <c r="D1123">
        <f t="shared" si="155"/>
        <v>0</v>
      </c>
      <c r="E1123">
        <f t="shared" si="159"/>
        <v>1990574.0558322866</v>
      </c>
      <c r="F1123">
        <f t="shared" si="156"/>
        <v>3273.35368295632</v>
      </c>
      <c r="G1123">
        <f t="shared" si="160"/>
        <v>4574.2976137488167</v>
      </c>
      <c r="H1123">
        <f t="shared" si="157"/>
        <v>574.29761374881707</v>
      </c>
      <c r="I1123">
        <f t="shared" si="158"/>
        <v>1989273.1119014942</v>
      </c>
      <c r="J1123">
        <f t="shared" si="161"/>
        <v>0</v>
      </c>
    </row>
    <row r="1124" spans="1:10" x14ac:dyDescent="0.25">
      <c r="A1124">
        <v>1105</v>
      </c>
      <c r="B1124">
        <f t="shared" si="153"/>
        <v>0.83725966924351136</v>
      </c>
      <c r="C1124">
        <f t="shared" si="154"/>
        <v>4574.5076091709607</v>
      </c>
      <c r="D1124">
        <f t="shared" si="155"/>
        <v>0</v>
      </c>
      <c r="E1124">
        <f t="shared" si="159"/>
        <v>1989273.1119014942</v>
      </c>
      <c r="F1124">
        <f t="shared" si="156"/>
        <v>3271.2143756571509</v>
      </c>
      <c r="G1124">
        <f t="shared" si="160"/>
        <v>4574.5076091709607</v>
      </c>
      <c r="H1124">
        <f t="shared" si="157"/>
        <v>574.50760917096068</v>
      </c>
      <c r="I1124">
        <f t="shared" si="158"/>
        <v>1987969.8186679806</v>
      </c>
      <c r="J1124">
        <f t="shared" si="161"/>
        <v>0</v>
      </c>
    </row>
    <row r="1125" spans="1:10" x14ac:dyDescent="0.25">
      <c r="A1125">
        <v>1106</v>
      </c>
      <c r="B1125">
        <f t="shared" si="153"/>
        <v>0.83752684448395609</v>
      </c>
      <c r="C1125">
        <f t="shared" si="154"/>
        <v>4574.7172790721261</v>
      </c>
      <c r="D1125">
        <f t="shared" si="155"/>
        <v>0</v>
      </c>
      <c r="E1125">
        <f t="shared" si="159"/>
        <v>1987969.8186679806</v>
      </c>
      <c r="F1125">
        <f t="shared" si="156"/>
        <v>3269.0712051012028</v>
      </c>
      <c r="G1125">
        <f t="shared" si="160"/>
        <v>4574.7172790721261</v>
      </c>
      <c r="H1125">
        <f t="shared" si="157"/>
        <v>574.71727907212608</v>
      </c>
      <c r="I1125">
        <f t="shared" si="158"/>
        <v>1986664.1725940097</v>
      </c>
      <c r="J1125">
        <f t="shared" si="161"/>
        <v>0</v>
      </c>
    </row>
    <row r="1126" spans="1:10" x14ac:dyDescent="0.25">
      <c r="A1126">
        <v>1107</v>
      </c>
      <c r="B1126">
        <f t="shared" si="153"/>
        <v>0.83779358109552016</v>
      </c>
      <c r="C1126">
        <f t="shared" si="154"/>
        <v>4574.9266239262633</v>
      </c>
      <c r="D1126">
        <f t="shared" si="155"/>
        <v>0</v>
      </c>
      <c r="E1126">
        <f t="shared" si="159"/>
        <v>1986664.1725940097</v>
      </c>
      <c r="F1126">
        <f t="shared" si="156"/>
        <v>3266.9241654709272</v>
      </c>
      <c r="G1126">
        <f t="shared" si="160"/>
        <v>4574.9266239262633</v>
      </c>
      <c r="H1126">
        <f t="shared" si="157"/>
        <v>574.92662392626335</v>
      </c>
      <c r="I1126">
        <f t="shared" si="158"/>
        <v>1985356.1701355544</v>
      </c>
      <c r="J1126">
        <f t="shared" si="161"/>
        <v>0</v>
      </c>
    </row>
    <row r="1127" spans="1:10" x14ac:dyDescent="0.25">
      <c r="A1127">
        <v>1108</v>
      </c>
      <c r="B1127">
        <f t="shared" si="153"/>
        <v>0.83805987979831265</v>
      </c>
      <c r="C1127">
        <f t="shared" si="154"/>
        <v>4575.1356442067299</v>
      </c>
      <c r="D1127">
        <f t="shared" si="155"/>
        <v>0</v>
      </c>
      <c r="E1127">
        <f t="shared" si="159"/>
        <v>1985356.1701355544</v>
      </c>
      <c r="F1127">
        <f t="shared" si="156"/>
        <v>3264.7732509384305</v>
      </c>
      <c r="G1127">
        <f t="shared" si="160"/>
        <v>4575.1356442067299</v>
      </c>
      <c r="H1127">
        <f t="shared" si="157"/>
        <v>575.13564420673015</v>
      </c>
      <c r="I1127">
        <f t="shared" si="158"/>
        <v>1984045.807742286</v>
      </c>
      <c r="J1127">
        <f t="shared" si="161"/>
        <v>0</v>
      </c>
    </row>
    <row r="1128" spans="1:10" x14ac:dyDescent="0.25">
      <c r="A1128">
        <v>1109</v>
      </c>
      <c r="B1128">
        <f t="shared" si="153"/>
        <v>0.83832574131126036</v>
      </c>
      <c r="C1128">
        <f t="shared" si="154"/>
        <v>4575.344340386293</v>
      </c>
      <c r="D1128">
        <f t="shared" si="155"/>
        <v>0</v>
      </c>
      <c r="E1128">
        <f t="shared" si="159"/>
        <v>1984045.807742286</v>
      </c>
      <c r="F1128">
        <f t="shared" si="156"/>
        <v>3262.6184556654562</v>
      </c>
      <c r="G1128">
        <f t="shared" si="160"/>
        <v>4575.344340386293</v>
      </c>
      <c r="H1128">
        <f t="shared" si="157"/>
        <v>575.34434038629274</v>
      </c>
      <c r="I1128">
        <f t="shared" si="158"/>
        <v>1982733.0818575651</v>
      </c>
      <c r="J1128">
        <f t="shared" si="161"/>
        <v>0</v>
      </c>
    </row>
    <row r="1129" spans="1:10" x14ac:dyDescent="0.25">
      <c r="A1129">
        <v>1110</v>
      </c>
      <c r="B1129">
        <f t="shared" si="153"/>
        <v>0.83859116635210973</v>
      </c>
      <c r="C1129">
        <f t="shared" si="154"/>
        <v>4575.5527129371258</v>
      </c>
      <c r="D1129">
        <f t="shared" si="155"/>
        <v>0</v>
      </c>
      <c r="E1129">
        <f t="shared" si="159"/>
        <v>1982733.0818575651</v>
      </c>
      <c r="F1129">
        <f t="shared" si="156"/>
        <v>3260.4597738033708</v>
      </c>
      <c r="G1129">
        <f t="shared" si="160"/>
        <v>4575.5527129371258</v>
      </c>
      <c r="H1129">
        <f t="shared" si="157"/>
        <v>575.55271293712565</v>
      </c>
      <c r="I1129">
        <f t="shared" si="158"/>
        <v>1981417.9889184313</v>
      </c>
      <c r="J1129">
        <f t="shared" si="161"/>
        <v>0</v>
      </c>
    </row>
    <row r="1130" spans="1:10" x14ac:dyDescent="0.25">
      <c r="A1130">
        <v>1111</v>
      </c>
      <c r="B1130">
        <f t="shared" si="153"/>
        <v>0.83885615563742899</v>
      </c>
      <c r="C1130">
        <f t="shared" si="154"/>
        <v>4575.7607623308131</v>
      </c>
      <c r="D1130">
        <f t="shared" si="155"/>
        <v>0</v>
      </c>
      <c r="E1130">
        <f t="shared" si="159"/>
        <v>1981417.9889184313</v>
      </c>
      <c r="F1130">
        <f t="shared" si="156"/>
        <v>3258.2971994931459</v>
      </c>
      <c r="G1130">
        <f t="shared" si="160"/>
        <v>4575.7607623308131</v>
      </c>
      <c r="H1130">
        <f t="shared" si="157"/>
        <v>575.76076233081255</v>
      </c>
      <c r="I1130">
        <f t="shared" si="158"/>
        <v>1980100.5253555935</v>
      </c>
      <c r="J1130">
        <f t="shared" si="161"/>
        <v>0</v>
      </c>
    </row>
    <row r="1131" spans="1:10" x14ac:dyDescent="0.25">
      <c r="A1131">
        <v>1112</v>
      </c>
      <c r="B1131">
        <f t="shared" si="153"/>
        <v>0.83912070988260967</v>
      </c>
      <c r="C1131">
        <f t="shared" si="154"/>
        <v>4575.9684890383469</v>
      </c>
      <c r="D1131">
        <f t="shared" si="155"/>
        <v>0</v>
      </c>
      <c r="E1131">
        <f t="shared" si="159"/>
        <v>1980100.5253555935</v>
      </c>
      <c r="F1131">
        <f t="shared" si="156"/>
        <v>3256.1307268653427</v>
      </c>
      <c r="G1131">
        <f t="shared" si="160"/>
        <v>4575.9684890383469</v>
      </c>
      <c r="H1131">
        <f t="shared" si="157"/>
        <v>575.96848903834655</v>
      </c>
      <c r="I1131">
        <f t="shared" si="158"/>
        <v>1978780.6875934205</v>
      </c>
      <c r="J1131">
        <f t="shared" si="161"/>
        <v>0</v>
      </c>
    </row>
    <row r="1132" spans="1:10" x14ac:dyDescent="0.25">
      <c r="A1132">
        <v>1113</v>
      </c>
      <c r="B1132">
        <f t="shared" si="153"/>
        <v>0.83938482980186935</v>
      </c>
      <c r="C1132">
        <f t="shared" si="154"/>
        <v>4576.1758935301314</v>
      </c>
      <c r="D1132">
        <f t="shared" si="155"/>
        <v>0</v>
      </c>
      <c r="E1132">
        <f t="shared" si="159"/>
        <v>1978780.6875934205</v>
      </c>
      <c r="F1132">
        <f t="shared" si="156"/>
        <v>3253.9603500400967</v>
      </c>
      <c r="G1132">
        <f t="shared" si="160"/>
        <v>4576.1758935301314</v>
      </c>
      <c r="H1132">
        <f t="shared" si="157"/>
        <v>576.17589353013102</v>
      </c>
      <c r="I1132">
        <f t="shared" si="158"/>
        <v>1977458.4720499306</v>
      </c>
      <c r="J1132">
        <f t="shared" si="161"/>
        <v>0</v>
      </c>
    </row>
    <row r="1133" spans="1:10" x14ac:dyDescent="0.25">
      <c r="A1133">
        <v>1114</v>
      </c>
      <c r="B1133">
        <f t="shared" si="153"/>
        <v>0.83964851610825253</v>
      </c>
      <c r="C1133">
        <f t="shared" si="154"/>
        <v>4576.3829762759797</v>
      </c>
      <c r="D1133">
        <f t="shared" si="155"/>
        <v>0</v>
      </c>
      <c r="E1133">
        <f t="shared" si="159"/>
        <v>1977458.4720499306</v>
      </c>
      <c r="F1133">
        <f t="shared" si="156"/>
        <v>3251.786063127101</v>
      </c>
      <c r="G1133">
        <f t="shared" si="160"/>
        <v>4576.3829762759797</v>
      </c>
      <c r="H1133">
        <f t="shared" si="157"/>
        <v>576.3829762759791</v>
      </c>
      <c r="I1133">
        <f t="shared" si="158"/>
        <v>1976133.8751367817</v>
      </c>
      <c r="J1133">
        <f t="shared" si="161"/>
        <v>0</v>
      </c>
    </row>
    <row r="1134" spans="1:10" x14ac:dyDescent="0.25">
      <c r="A1134">
        <v>1115</v>
      </c>
      <c r="B1134">
        <f t="shared" si="153"/>
        <v>0.83991176951363333</v>
      </c>
      <c r="C1134">
        <f t="shared" si="154"/>
        <v>4576.5897377451156</v>
      </c>
      <c r="D1134">
        <f t="shared" si="155"/>
        <v>0</v>
      </c>
      <c r="E1134">
        <f t="shared" si="159"/>
        <v>1976133.8751367817</v>
      </c>
      <c r="F1134">
        <f t="shared" si="156"/>
        <v>3249.6078602255889</v>
      </c>
      <c r="G1134">
        <f t="shared" si="160"/>
        <v>4576.5897377451156</v>
      </c>
      <c r="H1134">
        <f t="shared" si="157"/>
        <v>576.58973774511526</v>
      </c>
      <c r="I1134">
        <f t="shared" si="158"/>
        <v>1974806.8932592622</v>
      </c>
      <c r="J1134">
        <f t="shared" si="161"/>
        <v>0</v>
      </c>
    </row>
    <row r="1135" spans="1:10" x14ac:dyDescent="0.25">
      <c r="A1135">
        <v>1116</v>
      </c>
      <c r="B1135">
        <f t="shared" si="153"/>
        <v>0.84017459072871714</v>
      </c>
      <c r="C1135">
        <f t="shared" si="154"/>
        <v>4576.7961784061745</v>
      </c>
      <c r="D1135">
        <f t="shared" si="155"/>
        <v>0</v>
      </c>
      <c r="E1135">
        <f t="shared" si="159"/>
        <v>1974806.8932592622</v>
      </c>
      <c r="F1135">
        <f t="shared" si="156"/>
        <v>3247.42573542432</v>
      </c>
      <c r="G1135">
        <f t="shared" si="160"/>
        <v>4576.7961784061745</v>
      </c>
      <c r="H1135">
        <f t="shared" si="157"/>
        <v>576.7961784061747</v>
      </c>
      <c r="I1135">
        <f t="shared" si="158"/>
        <v>1973477.5228162804</v>
      </c>
      <c r="J1135">
        <f t="shared" si="161"/>
        <v>0</v>
      </c>
    </row>
    <row r="1136" spans="1:10" x14ac:dyDescent="0.25">
      <c r="A1136">
        <v>1117</v>
      </c>
      <c r="B1136">
        <f t="shared" si="153"/>
        <v>0.8404369804630426</v>
      </c>
      <c r="C1136">
        <f t="shared" si="154"/>
        <v>4577.0022987272041</v>
      </c>
      <c r="D1136">
        <f t="shared" si="155"/>
        <v>0</v>
      </c>
      <c r="E1136">
        <f t="shared" si="159"/>
        <v>1973477.5228162804</v>
      </c>
      <c r="F1136">
        <f t="shared" si="156"/>
        <v>3245.2396828015608</v>
      </c>
      <c r="G1136">
        <f t="shared" si="160"/>
        <v>4577.0022987272041</v>
      </c>
      <c r="H1136">
        <f t="shared" si="157"/>
        <v>577.00229872720445</v>
      </c>
      <c r="I1136">
        <f t="shared" si="158"/>
        <v>1972145.7602003547</v>
      </c>
      <c r="J1136">
        <f t="shared" si="161"/>
        <v>0</v>
      </c>
    </row>
    <row r="1137" spans="1:10" x14ac:dyDescent="0.25">
      <c r="A1137">
        <v>1118</v>
      </c>
      <c r="B1137">
        <f t="shared" si="153"/>
        <v>0.8406989394249833</v>
      </c>
      <c r="C1137">
        <f t="shared" si="154"/>
        <v>4577.2080991756638</v>
      </c>
      <c r="D1137">
        <f t="shared" si="155"/>
        <v>0</v>
      </c>
      <c r="E1137">
        <f t="shared" si="159"/>
        <v>1972145.7602003547</v>
      </c>
      <c r="F1137">
        <f t="shared" si="156"/>
        <v>3243.0496964250729</v>
      </c>
      <c r="G1137">
        <f t="shared" si="160"/>
        <v>4577.2080991756638</v>
      </c>
      <c r="H1137">
        <f t="shared" si="157"/>
        <v>577.20809917566362</v>
      </c>
      <c r="I1137">
        <f t="shared" si="158"/>
        <v>1970811.601797604</v>
      </c>
      <c r="J1137">
        <f t="shared" si="161"/>
        <v>0</v>
      </c>
    </row>
    <row r="1138" spans="1:10" x14ac:dyDescent="0.25">
      <c r="A1138">
        <v>1119</v>
      </c>
      <c r="B1138">
        <f t="shared" si="153"/>
        <v>0.8409604683217502</v>
      </c>
      <c r="C1138">
        <f t="shared" si="154"/>
        <v>4577.4135802184237</v>
      </c>
      <c r="D1138">
        <f t="shared" si="155"/>
        <v>0</v>
      </c>
      <c r="E1138">
        <f t="shared" si="159"/>
        <v>1970811.601797604</v>
      </c>
      <c r="F1138">
        <f t="shared" si="156"/>
        <v>3240.855770352091</v>
      </c>
      <c r="G1138">
        <f t="shared" si="160"/>
        <v>4577.4135802184237</v>
      </c>
      <c r="H1138">
        <f t="shared" si="157"/>
        <v>577.4135802184237</v>
      </c>
      <c r="I1138">
        <f t="shared" si="158"/>
        <v>1969475.0439877377</v>
      </c>
      <c r="J1138">
        <f t="shared" si="161"/>
        <v>0</v>
      </c>
    </row>
    <row r="1139" spans="1:10" x14ac:dyDescent="0.25">
      <c r="A1139">
        <v>1120</v>
      </c>
      <c r="B1139">
        <f t="shared" si="153"/>
        <v>0.84122156785939306</v>
      </c>
      <c r="C1139">
        <f t="shared" si="154"/>
        <v>4577.6187423217689</v>
      </c>
      <c r="D1139">
        <f t="shared" si="155"/>
        <v>0</v>
      </c>
      <c r="E1139">
        <f t="shared" si="159"/>
        <v>1969475.0439877377</v>
      </c>
      <c r="F1139">
        <f t="shared" si="156"/>
        <v>3238.657898629313</v>
      </c>
      <c r="G1139">
        <f t="shared" si="160"/>
        <v>4577.6187423217689</v>
      </c>
      <c r="H1139">
        <f t="shared" si="157"/>
        <v>577.61874232176922</v>
      </c>
      <c r="I1139">
        <f t="shared" si="158"/>
        <v>1968136.0831440452</v>
      </c>
      <c r="J1139">
        <f t="shared" si="161"/>
        <v>0</v>
      </c>
    </row>
    <row r="1140" spans="1:10" x14ac:dyDescent="0.25">
      <c r="A1140">
        <v>1121</v>
      </c>
      <c r="B1140">
        <f t="shared" si="153"/>
        <v>0.84148223874280226</v>
      </c>
      <c r="C1140">
        <f t="shared" si="154"/>
        <v>4577.8235859513979</v>
      </c>
      <c r="D1140">
        <f t="shared" si="155"/>
        <v>0</v>
      </c>
      <c r="E1140">
        <f t="shared" si="159"/>
        <v>1968136.0831440452</v>
      </c>
      <c r="F1140">
        <f t="shared" si="156"/>
        <v>3236.4560752928769</v>
      </c>
      <c r="G1140">
        <f t="shared" si="160"/>
        <v>4577.8235859513979</v>
      </c>
      <c r="H1140">
        <f t="shared" si="157"/>
        <v>577.82358595139772</v>
      </c>
      <c r="I1140">
        <f t="shared" si="158"/>
        <v>1966794.7156333865</v>
      </c>
      <c r="J1140">
        <f t="shared" si="161"/>
        <v>0</v>
      </c>
    </row>
    <row r="1141" spans="1:10" x14ac:dyDescent="0.25">
      <c r="A1141">
        <v>1122</v>
      </c>
      <c r="B1141">
        <f t="shared" si="153"/>
        <v>0.8417424816757112</v>
      </c>
      <c r="C1141">
        <f t="shared" si="154"/>
        <v>4578.028111572421</v>
      </c>
      <c r="D1141">
        <f t="shared" si="155"/>
        <v>0</v>
      </c>
      <c r="E1141">
        <f t="shared" si="159"/>
        <v>1966794.7156333865</v>
      </c>
      <c r="F1141">
        <f t="shared" si="156"/>
        <v>3234.2502943683503</v>
      </c>
      <c r="G1141">
        <f t="shared" si="160"/>
        <v>4578.028111572421</v>
      </c>
      <c r="H1141">
        <f t="shared" si="157"/>
        <v>578.02811157242093</v>
      </c>
      <c r="I1141">
        <f t="shared" si="158"/>
        <v>1965450.9378161824</v>
      </c>
      <c r="J1141">
        <f t="shared" si="161"/>
        <v>0</v>
      </c>
    </row>
    <row r="1142" spans="1:10" x14ac:dyDescent="0.25">
      <c r="A1142">
        <v>1123</v>
      </c>
      <c r="B1142">
        <f t="shared" si="153"/>
        <v>0.84200229736069798</v>
      </c>
      <c r="C1142">
        <f t="shared" si="154"/>
        <v>4578.2323196493644</v>
      </c>
      <c r="D1142">
        <f t="shared" si="155"/>
        <v>0</v>
      </c>
      <c r="E1142">
        <f t="shared" si="159"/>
        <v>1965450.9378161824</v>
      </c>
      <c r="F1142">
        <f t="shared" si="156"/>
        <v>3232.0405498707105</v>
      </c>
      <c r="G1142">
        <f t="shared" si="160"/>
        <v>4578.2323196493644</v>
      </c>
      <c r="H1142">
        <f t="shared" si="157"/>
        <v>578.23231964936429</v>
      </c>
      <c r="I1142">
        <f t="shared" si="158"/>
        <v>1964104.7460464039</v>
      </c>
      <c r="J1142">
        <f t="shared" si="161"/>
        <v>0</v>
      </c>
    </row>
    <row r="1143" spans="1:10" x14ac:dyDescent="0.25">
      <c r="A1143">
        <v>1124</v>
      </c>
      <c r="B1143">
        <f t="shared" si="153"/>
        <v>0.84226168649918709</v>
      </c>
      <c r="C1143">
        <f t="shared" si="154"/>
        <v>4578.4362106461685</v>
      </c>
      <c r="D1143">
        <f t="shared" si="155"/>
        <v>0</v>
      </c>
      <c r="E1143">
        <f t="shared" si="159"/>
        <v>1964104.7460464039</v>
      </c>
      <c r="F1143">
        <f t="shared" si="156"/>
        <v>3229.8268358043288</v>
      </c>
      <c r="G1143">
        <f t="shared" si="160"/>
        <v>4578.4362106461685</v>
      </c>
      <c r="H1143">
        <f t="shared" si="157"/>
        <v>578.43621064616843</v>
      </c>
      <c r="I1143">
        <f t="shared" si="158"/>
        <v>1962756.1366715622</v>
      </c>
      <c r="J1143">
        <f t="shared" si="161"/>
        <v>0</v>
      </c>
    </row>
    <row r="1144" spans="1:10" x14ac:dyDescent="0.25">
      <c r="A1144">
        <v>1125</v>
      </c>
      <c r="B1144">
        <f t="shared" si="153"/>
        <v>0.84252064979145169</v>
      </c>
      <c r="C1144">
        <f t="shared" si="154"/>
        <v>4578.6397850261883</v>
      </c>
      <c r="D1144">
        <f t="shared" si="155"/>
        <v>0</v>
      </c>
      <c r="E1144">
        <f t="shared" si="159"/>
        <v>1962756.1366715622</v>
      </c>
      <c r="F1144">
        <f t="shared" si="156"/>
        <v>3227.6091461629549</v>
      </c>
      <c r="G1144">
        <f t="shared" si="160"/>
        <v>4578.6397850261883</v>
      </c>
      <c r="H1144">
        <f t="shared" si="157"/>
        <v>578.63978502618852</v>
      </c>
      <c r="I1144">
        <f t="shared" si="158"/>
        <v>1961405.1060326989</v>
      </c>
      <c r="J1144">
        <f t="shared" si="161"/>
        <v>0</v>
      </c>
    </row>
    <row r="1145" spans="1:10" x14ac:dyDescent="0.25">
      <c r="A1145">
        <v>1126</v>
      </c>
      <c r="B1145">
        <f t="shared" si="153"/>
        <v>0.84277918793661499</v>
      </c>
      <c r="C1145">
        <f t="shared" si="154"/>
        <v>4578.8430432521955</v>
      </c>
      <c r="D1145">
        <f t="shared" si="155"/>
        <v>0</v>
      </c>
      <c r="E1145">
        <f t="shared" si="159"/>
        <v>1961405.1060326989</v>
      </c>
      <c r="F1145">
        <f t="shared" si="156"/>
        <v>3225.3874749296979</v>
      </c>
      <c r="G1145">
        <f t="shared" si="160"/>
        <v>4578.8430432521955</v>
      </c>
      <c r="H1145">
        <f t="shared" si="157"/>
        <v>578.84304325219557</v>
      </c>
      <c r="I1145">
        <f t="shared" si="158"/>
        <v>1960051.6504643764</v>
      </c>
      <c r="J1145">
        <f t="shared" si="161"/>
        <v>0</v>
      </c>
    </row>
    <row r="1146" spans="1:10" x14ac:dyDescent="0.25">
      <c r="A1146">
        <v>1127</v>
      </c>
      <c r="B1146">
        <f t="shared" si="153"/>
        <v>0.84303730163265267</v>
      </c>
      <c r="C1146">
        <f t="shared" si="154"/>
        <v>4579.0459857863761</v>
      </c>
      <c r="D1146">
        <f t="shared" si="155"/>
        <v>0</v>
      </c>
      <c r="E1146">
        <f t="shared" si="159"/>
        <v>1960051.6504643764</v>
      </c>
      <c r="F1146">
        <f t="shared" si="156"/>
        <v>3223.161816077014</v>
      </c>
      <c r="G1146">
        <f t="shared" si="160"/>
        <v>4579.0459857863761</v>
      </c>
      <c r="H1146">
        <f t="shared" si="157"/>
        <v>579.04598578637649</v>
      </c>
      <c r="I1146">
        <f t="shared" si="158"/>
        <v>1958695.766294667</v>
      </c>
      <c r="J1146">
        <f t="shared" si="161"/>
        <v>0</v>
      </c>
    </row>
    <row r="1147" spans="1:10" x14ac:dyDescent="0.25">
      <c r="A1147">
        <v>1128</v>
      </c>
      <c r="B1147">
        <f t="shared" si="153"/>
        <v>0.84329499157639431</v>
      </c>
      <c r="C1147">
        <f t="shared" si="154"/>
        <v>4579.2486130903344</v>
      </c>
      <c r="D1147">
        <f t="shared" si="155"/>
        <v>0</v>
      </c>
      <c r="E1147">
        <f t="shared" si="159"/>
        <v>1958695.766294667</v>
      </c>
      <c r="F1147">
        <f t="shared" si="156"/>
        <v>3220.9321635666861</v>
      </c>
      <c r="G1147">
        <f t="shared" si="160"/>
        <v>4579.2486130903344</v>
      </c>
      <c r="H1147">
        <f t="shared" si="157"/>
        <v>579.2486130903344</v>
      </c>
      <c r="I1147">
        <f t="shared" si="158"/>
        <v>1957337.4498451434</v>
      </c>
      <c r="J1147">
        <f t="shared" si="161"/>
        <v>0</v>
      </c>
    </row>
    <row r="1148" spans="1:10" x14ac:dyDescent="0.25">
      <c r="A1148">
        <v>1129</v>
      </c>
      <c r="B1148">
        <f t="shared" si="153"/>
        <v>0.84355225846352577</v>
      </c>
      <c r="C1148">
        <f t="shared" si="154"/>
        <v>4579.4509256250885</v>
      </c>
      <c r="D1148">
        <f t="shared" si="155"/>
        <v>0</v>
      </c>
      <c r="E1148">
        <f t="shared" si="159"/>
        <v>1957337.4498451434</v>
      </c>
      <c r="F1148">
        <f t="shared" si="156"/>
        <v>3218.6985113498085</v>
      </c>
      <c r="G1148">
        <f t="shared" si="160"/>
        <v>4579.4509256250885</v>
      </c>
      <c r="H1148">
        <f t="shared" si="157"/>
        <v>579.45092562508898</v>
      </c>
      <c r="I1148">
        <f t="shared" si="158"/>
        <v>1955976.6974308679</v>
      </c>
      <c r="J1148">
        <f t="shared" si="161"/>
        <v>0</v>
      </c>
    </row>
    <row r="1149" spans="1:10" x14ac:dyDescent="0.25">
      <c r="A1149">
        <v>1130</v>
      </c>
      <c r="B1149">
        <f t="shared" si="153"/>
        <v>0.84380910298859058</v>
      </c>
      <c r="C1149">
        <f t="shared" si="154"/>
        <v>4579.6529238510784</v>
      </c>
      <c r="D1149">
        <f t="shared" si="155"/>
        <v>0</v>
      </c>
      <c r="E1149">
        <f t="shared" si="159"/>
        <v>1955976.6974308679</v>
      </c>
      <c r="F1149">
        <f t="shared" si="156"/>
        <v>3216.4608533667711</v>
      </c>
      <c r="G1149">
        <f t="shared" si="160"/>
        <v>4579.6529238510784</v>
      </c>
      <c r="H1149">
        <f t="shared" si="157"/>
        <v>579.65292385107819</v>
      </c>
      <c r="I1149">
        <f t="shared" si="158"/>
        <v>1954613.5053603838</v>
      </c>
      <c r="J1149">
        <f t="shared" si="161"/>
        <v>0</v>
      </c>
    </row>
    <row r="1150" spans="1:10" x14ac:dyDescent="0.25">
      <c r="A1150">
        <v>1131</v>
      </c>
      <c r="B1150">
        <f t="shared" si="153"/>
        <v>0.84406552584499206</v>
      </c>
      <c r="C1150">
        <f t="shared" si="154"/>
        <v>4579.8546082281564</v>
      </c>
      <c r="D1150">
        <f t="shared" si="155"/>
        <v>0</v>
      </c>
      <c r="E1150">
        <f t="shared" si="159"/>
        <v>1954613.5053603838</v>
      </c>
      <c r="F1150">
        <f t="shared" si="156"/>
        <v>3214.2191835472422</v>
      </c>
      <c r="G1150">
        <f t="shared" si="160"/>
        <v>4579.8546082281564</v>
      </c>
      <c r="H1150">
        <f t="shared" si="157"/>
        <v>579.85460822815639</v>
      </c>
      <c r="I1150">
        <f t="shared" si="158"/>
        <v>1953247.8699357028</v>
      </c>
      <c r="J1150">
        <f t="shared" si="161"/>
        <v>0</v>
      </c>
    </row>
    <row r="1151" spans="1:10" x14ac:dyDescent="0.25">
      <c r="A1151">
        <v>1132</v>
      </c>
      <c r="B1151">
        <f t="shared" si="153"/>
        <v>0.84432152772499514</v>
      </c>
      <c r="C1151">
        <f t="shared" si="154"/>
        <v>4580.0559792155964</v>
      </c>
      <c r="D1151">
        <f t="shared" si="155"/>
        <v>0</v>
      </c>
      <c r="E1151">
        <f t="shared" si="159"/>
        <v>1953247.8699357028</v>
      </c>
      <c r="F1151">
        <f t="shared" si="156"/>
        <v>3211.9734958101508</v>
      </c>
      <c r="G1151">
        <f t="shared" si="160"/>
        <v>4580.0559792155964</v>
      </c>
      <c r="H1151">
        <f t="shared" si="157"/>
        <v>580.05597921559661</v>
      </c>
      <c r="I1151">
        <f t="shared" si="158"/>
        <v>1951879.7874522973</v>
      </c>
      <c r="J1151">
        <f t="shared" si="161"/>
        <v>0</v>
      </c>
    </row>
    <row r="1152" spans="1:10" x14ac:dyDescent="0.25">
      <c r="A1152">
        <v>1133</v>
      </c>
      <c r="B1152">
        <f t="shared" si="153"/>
        <v>0.84457710931972829</v>
      </c>
      <c r="C1152">
        <f t="shared" si="154"/>
        <v>4580.2570372720911</v>
      </c>
      <c r="D1152">
        <f t="shared" si="155"/>
        <v>0</v>
      </c>
      <c r="E1152">
        <f t="shared" si="159"/>
        <v>1951879.7874522973</v>
      </c>
      <c r="F1152">
        <f t="shared" si="156"/>
        <v>3209.7237840636712</v>
      </c>
      <c r="G1152">
        <f t="shared" si="160"/>
        <v>4580.2570372720911</v>
      </c>
      <c r="H1152">
        <f t="shared" si="157"/>
        <v>580.25703727209088</v>
      </c>
      <c r="I1152">
        <f t="shared" si="158"/>
        <v>1950509.254199089</v>
      </c>
      <c r="J1152">
        <f t="shared" si="161"/>
        <v>0</v>
      </c>
    </row>
    <row r="1153" spans="1:10" x14ac:dyDescent="0.25">
      <c r="A1153">
        <v>1134</v>
      </c>
      <c r="B1153">
        <f t="shared" si="153"/>
        <v>0.84483227131918515</v>
      </c>
      <c r="C1153">
        <f t="shared" si="154"/>
        <v>4580.4577828557494</v>
      </c>
      <c r="D1153">
        <f t="shared" si="155"/>
        <v>0</v>
      </c>
      <c r="E1153">
        <f t="shared" si="159"/>
        <v>1950509.254199089</v>
      </c>
      <c r="F1153">
        <f t="shared" si="156"/>
        <v>3207.4700422052065</v>
      </c>
      <c r="G1153">
        <f t="shared" si="160"/>
        <v>4580.4577828557494</v>
      </c>
      <c r="H1153">
        <f t="shared" si="157"/>
        <v>580.4577828557492</v>
      </c>
      <c r="I1153">
        <f t="shared" si="158"/>
        <v>1949136.2664584385</v>
      </c>
      <c r="J1153">
        <f t="shared" si="161"/>
        <v>0</v>
      </c>
    </row>
    <row r="1154" spans="1:10" x14ac:dyDescent="0.25">
      <c r="A1154">
        <v>1135</v>
      </c>
      <c r="B1154">
        <f t="shared" si="153"/>
        <v>0.845087014412227</v>
      </c>
      <c r="C1154">
        <f t="shared" si="154"/>
        <v>4580.6582164241017</v>
      </c>
      <c r="D1154">
        <f t="shared" si="155"/>
        <v>0</v>
      </c>
      <c r="E1154">
        <f t="shared" si="159"/>
        <v>1949136.2664584385</v>
      </c>
      <c r="F1154">
        <f t="shared" si="156"/>
        <v>3205.2122641213696</v>
      </c>
      <c r="G1154">
        <f t="shared" si="160"/>
        <v>4580.6582164241017</v>
      </c>
      <c r="H1154">
        <f t="shared" si="157"/>
        <v>580.65821642410208</v>
      </c>
      <c r="I1154">
        <f t="shared" si="158"/>
        <v>1947760.8205061357</v>
      </c>
      <c r="J1154">
        <f t="shared" si="161"/>
        <v>0</v>
      </c>
    </row>
    <row r="1155" spans="1:10" x14ac:dyDescent="0.25">
      <c r="A1155">
        <v>1136</v>
      </c>
      <c r="B1155">
        <f t="shared" si="153"/>
        <v>0.84534133928658373</v>
      </c>
      <c r="C1155">
        <f t="shared" si="154"/>
        <v>4580.8583384340991</v>
      </c>
      <c r="D1155">
        <f t="shared" si="155"/>
        <v>0</v>
      </c>
      <c r="E1155">
        <f t="shared" si="159"/>
        <v>1947760.8205061357</v>
      </c>
      <c r="F1155">
        <f t="shared" si="156"/>
        <v>3202.9504436879693</v>
      </c>
      <c r="G1155">
        <f t="shared" si="160"/>
        <v>4580.8583384340991</v>
      </c>
      <c r="H1155">
        <f t="shared" si="157"/>
        <v>580.85833843409944</v>
      </c>
      <c r="I1155">
        <f t="shared" si="158"/>
        <v>1946382.9126113898</v>
      </c>
      <c r="J1155">
        <f t="shared" si="161"/>
        <v>0</v>
      </c>
    </row>
    <row r="1156" spans="1:10" x14ac:dyDescent="0.25">
      <c r="A1156">
        <v>1137</v>
      </c>
      <c r="B1156">
        <f t="shared" si="153"/>
        <v>0.84559524662885643</v>
      </c>
      <c r="C1156">
        <f t="shared" si="154"/>
        <v>4581.0581493421114</v>
      </c>
      <c r="D1156">
        <f t="shared" si="155"/>
        <v>0</v>
      </c>
      <c r="E1156">
        <f t="shared" si="159"/>
        <v>1946382.9126113898</v>
      </c>
      <c r="F1156">
        <f t="shared" si="156"/>
        <v>3200.6845747699927</v>
      </c>
      <c r="G1156">
        <f t="shared" si="160"/>
        <v>4581.0581493421114</v>
      </c>
      <c r="H1156">
        <f t="shared" si="157"/>
        <v>581.05814934211128</v>
      </c>
      <c r="I1156">
        <f t="shared" si="158"/>
        <v>1945002.5390368176</v>
      </c>
      <c r="J1156">
        <f t="shared" si="161"/>
        <v>0</v>
      </c>
    </row>
    <row r="1157" spans="1:10" x14ac:dyDescent="0.25">
      <c r="A1157">
        <v>1138</v>
      </c>
      <c r="B1157">
        <f t="shared" si="153"/>
        <v>0.84584873712451891</v>
      </c>
      <c r="C1157">
        <f t="shared" si="154"/>
        <v>4581.2576496039283</v>
      </c>
      <c r="D1157">
        <f t="shared" si="155"/>
        <v>0</v>
      </c>
      <c r="E1157">
        <f t="shared" si="159"/>
        <v>1945002.5390368176</v>
      </c>
      <c r="F1157">
        <f t="shared" si="156"/>
        <v>3198.4146512215857</v>
      </c>
      <c r="G1157">
        <f t="shared" si="160"/>
        <v>4581.2576496039283</v>
      </c>
      <c r="H1157">
        <f t="shared" si="157"/>
        <v>581.2576496039286</v>
      </c>
      <c r="I1157">
        <f t="shared" si="158"/>
        <v>1943619.6960384352</v>
      </c>
      <c r="J1157">
        <f t="shared" si="161"/>
        <v>0</v>
      </c>
    </row>
    <row r="1158" spans="1:10" x14ac:dyDescent="0.25">
      <c r="A1158">
        <v>1139</v>
      </c>
      <c r="B1158">
        <f t="shared" si="153"/>
        <v>0.84610181145791974</v>
      </c>
      <c r="C1158">
        <f t="shared" si="154"/>
        <v>4581.4568396747645</v>
      </c>
      <c r="D1158">
        <f t="shared" si="155"/>
        <v>0</v>
      </c>
      <c r="E1158">
        <f t="shared" si="159"/>
        <v>1943619.6960384352</v>
      </c>
      <c r="F1158">
        <f t="shared" si="156"/>
        <v>3196.1406668860404</v>
      </c>
      <c r="G1158">
        <f t="shared" si="160"/>
        <v>4581.4568396747645</v>
      </c>
      <c r="H1158">
        <f t="shared" si="157"/>
        <v>581.45683967476418</v>
      </c>
      <c r="I1158">
        <f t="shared" si="158"/>
        <v>1942234.3798656464</v>
      </c>
      <c r="J1158">
        <f t="shared" si="161"/>
        <v>0</v>
      </c>
    </row>
    <row r="1159" spans="1:10" x14ac:dyDescent="0.25">
      <c r="A1159">
        <v>1140</v>
      </c>
      <c r="B1159">
        <f t="shared" si="153"/>
        <v>0.84635447031228361</v>
      </c>
      <c r="C1159">
        <f t="shared" si="154"/>
        <v>4581.6557200092511</v>
      </c>
      <c r="D1159">
        <f t="shared" si="155"/>
        <v>0</v>
      </c>
      <c r="E1159">
        <f t="shared" si="159"/>
        <v>1942234.3798656464</v>
      </c>
      <c r="F1159">
        <f t="shared" si="156"/>
        <v>3193.8626155957754</v>
      </c>
      <c r="G1159">
        <f t="shared" si="160"/>
        <v>4581.6557200092511</v>
      </c>
      <c r="H1159">
        <f t="shared" si="157"/>
        <v>581.65572000925101</v>
      </c>
      <c r="I1159">
        <f t="shared" si="158"/>
        <v>1940846.5867612329</v>
      </c>
      <c r="J1159">
        <f t="shared" si="161"/>
        <v>0</v>
      </c>
    </row>
    <row r="1160" spans="1:10" x14ac:dyDescent="0.25">
      <c r="A1160">
        <v>1141</v>
      </c>
      <c r="B1160">
        <f t="shared" si="153"/>
        <v>0.84660671436971391</v>
      </c>
      <c r="C1160">
        <f t="shared" si="154"/>
        <v>4581.854291061446</v>
      </c>
      <c r="D1160">
        <f t="shared" si="155"/>
        <v>0</v>
      </c>
      <c r="E1160">
        <f t="shared" si="159"/>
        <v>1940846.5867612329</v>
      </c>
      <c r="F1160">
        <f t="shared" si="156"/>
        <v>3191.5804911723194</v>
      </c>
      <c r="G1160">
        <f t="shared" si="160"/>
        <v>4581.854291061446</v>
      </c>
      <c r="H1160">
        <f t="shared" si="157"/>
        <v>581.85429106144579</v>
      </c>
      <c r="I1160">
        <f t="shared" si="158"/>
        <v>1939456.3129613439</v>
      </c>
      <c r="J1160">
        <f t="shared" si="161"/>
        <v>0</v>
      </c>
    </row>
    <row r="1161" spans="1:10" x14ac:dyDescent="0.25">
      <c r="A1161">
        <v>1142</v>
      </c>
      <c r="B1161">
        <f t="shared" si="153"/>
        <v>0.84685854431119412</v>
      </c>
      <c r="C1161">
        <f t="shared" si="154"/>
        <v>4582.0525532848269</v>
      </c>
      <c r="D1161">
        <f t="shared" si="155"/>
        <v>0</v>
      </c>
      <c r="E1161">
        <f t="shared" si="159"/>
        <v>1939456.3129613439</v>
      </c>
      <c r="F1161">
        <f t="shared" si="156"/>
        <v>3189.294287426294</v>
      </c>
      <c r="G1161">
        <f t="shared" si="160"/>
        <v>4582.0525532848269</v>
      </c>
      <c r="H1161">
        <f t="shared" si="157"/>
        <v>582.05255328482679</v>
      </c>
      <c r="I1161">
        <f t="shared" si="158"/>
        <v>1938063.5546954854</v>
      </c>
      <c r="J1161">
        <f t="shared" si="161"/>
        <v>0</v>
      </c>
    </row>
    <row r="1162" spans="1:10" x14ac:dyDescent="0.25">
      <c r="A1162">
        <v>1143</v>
      </c>
      <c r="B1162">
        <f t="shared" si="153"/>
        <v>0.84710996081658962</v>
      </c>
      <c r="C1162">
        <f t="shared" si="154"/>
        <v>4582.2505071322948</v>
      </c>
      <c r="D1162">
        <f t="shared" si="155"/>
        <v>0</v>
      </c>
      <c r="E1162">
        <f t="shared" si="159"/>
        <v>1938063.5546954854</v>
      </c>
      <c r="F1162">
        <f t="shared" si="156"/>
        <v>3187.0039981573977</v>
      </c>
      <c r="G1162">
        <f t="shared" si="160"/>
        <v>4582.2505071322948</v>
      </c>
      <c r="H1162">
        <f t="shared" si="157"/>
        <v>582.25050713229541</v>
      </c>
      <c r="I1162">
        <f t="shared" si="158"/>
        <v>1936668.3081865103</v>
      </c>
      <c r="J1162">
        <f t="shared" si="161"/>
        <v>0</v>
      </c>
    </row>
    <row r="1163" spans="1:10" x14ac:dyDescent="0.25">
      <c r="A1163">
        <v>1144</v>
      </c>
      <c r="B1163">
        <f t="shared" si="153"/>
        <v>0.84736096456464982</v>
      </c>
      <c r="C1163">
        <f t="shared" si="154"/>
        <v>4582.448153056177</v>
      </c>
      <c r="D1163">
        <f t="shared" si="155"/>
        <v>0</v>
      </c>
      <c r="E1163">
        <f t="shared" si="159"/>
        <v>1936668.3081865103</v>
      </c>
      <c r="F1163">
        <f t="shared" si="156"/>
        <v>3184.7096171543881</v>
      </c>
      <c r="G1163">
        <f t="shared" si="160"/>
        <v>4582.448153056177</v>
      </c>
      <c r="H1163">
        <f t="shared" si="157"/>
        <v>582.44815305617703</v>
      </c>
      <c r="I1163">
        <f t="shared" si="158"/>
        <v>1935270.5696506086</v>
      </c>
      <c r="J1163">
        <f t="shared" si="161"/>
        <v>0</v>
      </c>
    </row>
    <row r="1164" spans="1:10" x14ac:dyDescent="0.25">
      <c r="A1164">
        <v>1145</v>
      </c>
      <c r="B1164">
        <f t="shared" si="153"/>
        <v>0.84761155623300954</v>
      </c>
      <c r="C1164">
        <f t="shared" si="154"/>
        <v>4582.6454915082195</v>
      </c>
      <c r="D1164">
        <f t="shared" si="155"/>
        <v>0</v>
      </c>
      <c r="E1164">
        <f t="shared" si="159"/>
        <v>1935270.5696506086</v>
      </c>
      <c r="F1164">
        <f t="shared" si="156"/>
        <v>3182.4111381950656</v>
      </c>
      <c r="G1164">
        <f t="shared" si="160"/>
        <v>4582.6454915082195</v>
      </c>
      <c r="H1164">
        <f t="shared" si="157"/>
        <v>582.64549150822006</v>
      </c>
      <c r="I1164">
        <f t="shared" si="158"/>
        <v>1933870.3352972954</v>
      </c>
      <c r="J1164">
        <f t="shared" si="161"/>
        <v>0</v>
      </c>
    </row>
    <row r="1165" spans="1:10" x14ac:dyDescent="0.25">
      <c r="A1165">
        <v>1146</v>
      </c>
      <c r="B1165">
        <f t="shared" si="153"/>
        <v>0.84786173649819141</v>
      </c>
      <c r="C1165">
        <f t="shared" si="154"/>
        <v>4582.842522939598</v>
      </c>
      <c r="D1165">
        <f t="shared" si="155"/>
        <v>0</v>
      </c>
      <c r="E1165">
        <f t="shared" si="159"/>
        <v>1933870.3352972954</v>
      </c>
      <c r="F1165">
        <f t="shared" si="156"/>
        <v>3180.1085550462544</v>
      </c>
      <c r="G1165">
        <f t="shared" si="160"/>
        <v>4582.842522939598</v>
      </c>
      <c r="H1165">
        <f t="shared" si="157"/>
        <v>582.84252293959798</v>
      </c>
      <c r="I1165">
        <f t="shared" si="158"/>
        <v>1932467.6013294018</v>
      </c>
      <c r="J1165">
        <f t="shared" si="161"/>
        <v>0</v>
      </c>
    </row>
    <row r="1166" spans="1:10" x14ac:dyDescent="0.25">
      <c r="A1166">
        <v>1147</v>
      </c>
      <c r="B1166">
        <f t="shared" si="153"/>
        <v>0.84811150603560714</v>
      </c>
      <c r="C1166">
        <f t="shared" si="154"/>
        <v>4583.0392478009089</v>
      </c>
      <c r="D1166">
        <f t="shared" si="155"/>
        <v>0</v>
      </c>
      <c r="E1166">
        <f t="shared" si="159"/>
        <v>1932467.6013294018</v>
      </c>
      <c r="F1166">
        <f t="shared" si="156"/>
        <v>3177.8018614637881</v>
      </c>
      <c r="G1166">
        <f t="shared" si="160"/>
        <v>4583.0392478009089</v>
      </c>
      <c r="H1166">
        <f t="shared" si="157"/>
        <v>583.0392478009087</v>
      </c>
      <c r="I1166">
        <f t="shared" si="158"/>
        <v>1931062.3639430648</v>
      </c>
      <c r="J1166">
        <f t="shared" si="161"/>
        <v>0</v>
      </c>
    </row>
    <row r="1167" spans="1:10" x14ac:dyDescent="0.25">
      <c r="A1167">
        <v>1148</v>
      </c>
      <c r="B1167">
        <f t="shared" si="153"/>
        <v>0.8483608655195598</v>
      </c>
      <c r="C1167">
        <f t="shared" si="154"/>
        <v>4583.2356665421757</v>
      </c>
      <c r="D1167">
        <f t="shared" si="155"/>
        <v>0</v>
      </c>
      <c r="E1167">
        <f t="shared" si="159"/>
        <v>1931062.3639430648</v>
      </c>
      <c r="F1167">
        <f t="shared" si="156"/>
        <v>3175.4910511924913</v>
      </c>
      <c r="G1167">
        <f t="shared" si="160"/>
        <v>4583.2356665421757</v>
      </c>
      <c r="H1167">
        <f t="shared" si="157"/>
        <v>583.23566654217541</v>
      </c>
      <c r="I1167">
        <f t="shared" si="158"/>
        <v>1929654.6193277151</v>
      </c>
      <c r="J1167">
        <f t="shared" si="161"/>
        <v>0</v>
      </c>
    </row>
    <row r="1168" spans="1:10" x14ac:dyDescent="0.25">
      <c r="A1168">
        <v>1149</v>
      </c>
      <c r="B1168">
        <f t="shared" si="153"/>
        <v>0.84860981562324533</v>
      </c>
      <c r="C1168">
        <f t="shared" si="154"/>
        <v>4583.4317796128471</v>
      </c>
      <c r="D1168">
        <f t="shared" si="155"/>
        <v>0</v>
      </c>
      <c r="E1168">
        <f t="shared" si="159"/>
        <v>1929654.6193277151</v>
      </c>
      <c r="F1168">
        <f t="shared" si="156"/>
        <v>3173.1761179661612</v>
      </c>
      <c r="G1168">
        <f t="shared" si="160"/>
        <v>4583.4317796128471</v>
      </c>
      <c r="H1168">
        <f t="shared" si="157"/>
        <v>583.43177961284721</v>
      </c>
      <c r="I1168">
        <f t="shared" si="158"/>
        <v>1928244.3636660685</v>
      </c>
      <c r="J1168">
        <f t="shared" si="161"/>
        <v>0</v>
      </c>
    </row>
    <row r="1169" spans="1:10" x14ac:dyDescent="0.25">
      <c r="A1169">
        <v>1150</v>
      </c>
      <c r="B1169">
        <f t="shared" si="153"/>
        <v>0.84885835701875434</v>
      </c>
      <c r="C1169">
        <f t="shared" si="154"/>
        <v>4583.6275874617986</v>
      </c>
      <c r="D1169">
        <f t="shared" si="155"/>
        <v>0</v>
      </c>
      <c r="E1169">
        <f t="shared" si="159"/>
        <v>1928244.3636660685</v>
      </c>
      <c r="F1169">
        <f t="shared" si="156"/>
        <v>3170.8570555075526</v>
      </c>
      <c r="G1169">
        <f t="shared" si="160"/>
        <v>4583.6275874617986</v>
      </c>
      <c r="H1169">
        <f t="shared" si="157"/>
        <v>583.62758746179884</v>
      </c>
      <c r="I1169">
        <f t="shared" si="158"/>
        <v>1926831.5931341143</v>
      </c>
      <c r="J1169">
        <f t="shared" si="161"/>
        <v>0</v>
      </c>
    </row>
    <row r="1170" spans="1:10" x14ac:dyDescent="0.25">
      <c r="A1170">
        <v>1151</v>
      </c>
      <c r="B1170">
        <f t="shared" si="153"/>
        <v>0.84910649037707442</v>
      </c>
      <c r="C1170">
        <f t="shared" si="154"/>
        <v>4583.8230905373321</v>
      </c>
      <c r="D1170">
        <f t="shared" si="155"/>
        <v>0</v>
      </c>
      <c r="E1170">
        <f t="shared" si="159"/>
        <v>1926831.5931341143</v>
      </c>
      <c r="F1170">
        <f t="shared" si="156"/>
        <v>3168.533857528359</v>
      </c>
      <c r="G1170">
        <f t="shared" si="160"/>
        <v>4583.8230905373321</v>
      </c>
      <c r="H1170">
        <f t="shared" si="157"/>
        <v>583.82309053733229</v>
      </c>
      <c r="I1170">
        <f t="shared" si="158"/>
        <v>1925416.3039011054</v>
      </c>
      <c r="J1170">
        <f t="shared" si="161"/>
        <v>0</v>
      </c>
    </row>
    <row r="1171" spans="1:10" x14ac:dyDescent="0.25">
      <c r="A1171">
        <v>1152</v>
      </c>
      <c r="B1171">
        <f t="shared" si="153"/>
        <v>0.84935421636809116</v>
      </c>
      <c r="C1171">
        <f t="shared" si="154"/>
        <v>4584.0182892871762</v>
      </c>
      <c r="D1171">
        <f t="shared" si="155"/>
        <v>0</v>
      </c>
      <c r="E1171">
        <f t="shared" si="159"/>
        <v>1925416.3039011054</v>
      </c>
      <c r="F1171">
        <f t="shared" si="156"/>
        <v>3166.206517729197</v>
      </c>
      <c r="G1171">
        <f t="shared" si="160"/>
        <v>4584.0182892871762</v>
      </c>
      <c r="H1171">
        <f t="shared" si="157"/>
        <v>584.018289287176</v>
      </c>
      <c r="I1171">
        <f t="shared" si="158"/>
        <v>1923998.4921295475</v>
      </c>
      <c r="J1171">
        <f t="shared" si="161"/>
        <v>0</v>
      </c>
    </row>
    <row r="1172" spans="1:10" x14ac:dyDescent="0.25">
      <c r="A1172">
        <v>1153</v>
      </c>
      <c r="B1172">
        <f t="shared" ref="B1172:B1235" si="162">MAX(0,MIN(1,1-(1+$B$3)^-A1172))</f>
        <v>0.84960153566059071</v>
      </c>
      <c r="C1172">
        <f t="shared" ref="C1172:C1235" si="163">IF(1-$B$6*B1172&gt;0,$B$5/(1-$B$6*B1172),$B$5)</f>
        <v>4584.213184158486</v>
      </c>
      <c r="D1172">
        <f t="shared" ref="D1172:D1235" si="164">IF(A1172&lt;=$B$4,C1172/(1+$B$3)^A1172,0)</f>
        <v>0</v>
      </c>
      <c r="E1172">
        <f t="shared" si="159"/>
        <v>1923998.4921295475</v>
      </c>
      <c r="F1172">
        <f t="shared" ref="F1172:F1235" si="165">E1172*$B$3</f>
        <v>3163.8750297995871</v>
      </c>
      <c r="G1172">
        <f t="shared" si="160"/>
        <v>4584.213184158486</v>
      </c>
      <c r="H1172">
        <f t="shared" ref="H1172:H1235" si="166">G1172*$B$6*B1172</f>
        <v>584.21318415848634</v>
      </c>
      <c r="I1172">
        <f t="shared" ref="I1172:I1235" si="167">MAX(0,E1172+F1172-G1172)</f>
        <v>1922578.1539751885</v>
      </c>
      <c r="J1172">
        <f t="shared" si="161"/>
        <v>0</v>
      </c>
    </row>
    <row r="1173" spans="1:10" x14ac:dyDescent="0.25">
      <c r="A1173">
        <v>1154</v>
      </c>
      <c r="B1173">
        <f t="shared" si="162"/>
        <v>0.84984844892226108</v>
      </c>
      <c r="C1173">
        <f t="shared" si="163"/>
        <v>4584.4077755978478</v>
      </c>
      <c r="D1173">
        <f t="shared" si="164"/>
        <v>0</v>
      </c>
      <c r="E1173">
        <f t="shared" ref="E1173:E1236" si="168">I1172</f>
        <v>1922578.1539751885</v>
      </c>
      <c r="F1173">
        <f t="shared" si="165"/>
        <v>3161.5393874179372</v>
      </c>
      <c r="G1173">
        <f t="shared" ref="G1173:G1236" si="169">IF(OR(J1172=1,E1173+F1173&lt;=0),0,MIN(C1173,E1173+F1173))</f>
        <v>4584.4077755978478</v>
      </c>
      <c r="H1173">
        <f t="shared" si="166"/>
        <v>584.4077755978476</v>
      </c>
      <c r="I1173">
        <f t="shared" si="167"/>
        <v>1921155.2855870086</v>
      </c>
      <c r="J1173">
        <f t="shared" ref="J1173:J1236" si="170">IF(OR(J1172=1,E1173+F1173&lt;=0,C1173&gt;=E1173+F1173),1,0)</f>
        <v>0</v>
      </c>
    </row>
    <row r="1174" spans="1:10" x14ac:dyDescent="0.25">
      <c r="A1174">
        <v>1155</v>
      </c>
      <c r="B1174">
        <f t="shared" si="162"/>
        <v>0.85009495681969405</v>
      </c>
      <c r="C1174">
        <f t="shared" si="163"/>
        <v>4584.6020640512725</v>
      </c>
      <c r="D1174">
        <f t="shared" si="164"/>
        <v>0</v>
      </c>
      <c r="E1174">
        <f t="shared" si="168"/>
        <v>1921155.2855870086</v>
      </c>
      <c r="F1174">
        <f t="shared" si="165"/>
        <v>3159.1995842515266</v>
      </c>
      <c r="G1174">
        <f t="shared" si="169"/>
        <v>4584.6020640512725</v>
      </c>
      <c r="H1174">
        <f t="shared" si="166"/>
        <v>584.60206405127201</v>
      </c>
      <c r="I1174">
        <f t="shared" si="167"/>
        <v>1919729.8831072089</v>
      </c>
      <c r="J1174">
        <f t="shared" si="170"/>
        <v>0</v>
      </c>
    </row>
    <row r="1175" spans="1:10" x14ac:dyDescent="0.25">
      <c r="A1175">
        <v>1156</v>
      </c>
      <c r="B1175">
        <f t="shared" si="162"/>
        <v>0.85034106001838738</v>
      </c>
      <c r="C1175">
        <f t="shared" si="163"/>
        <v>4584.7960499642004</v>
      </c>
      <c r="D1175">
        <f t="shared" si="164"/>
        <v>0</v>
      </c>
      <c r="E1175">
        <f t="shared" si="168"/>
        <v>1919729.8831072089</v>
      </c>
      <c r="F1175">
        <f t="shared" si="165"/>
        <v>3156.8556139564871</v>
      </c>
      <c r="G1175">
        <f t="shared" si="169"/>
        <v>4584.7960499642004</v>
      </c>
      <c r="H1175">
        <f t="shared" si="166"/>
        <v>584.79604996420096</v>
      </c>
      <c r="I1175">
        <f t="shared" si="167"/>
        <v>1918301.9426712012</v>
      </c>
      <c r="J1175">
        <f t="shared" si="170"/>
        <v>0</v>
      </c>
    </row>
    <row r="1176" spans="1:10" x14ac:dyDescent="0.25">
      <c r="A1176">
        <v>1157</v>
      </c>
      <c r="B1176">
        <f t="shared" si="162"/>
        <v>0.85058675918274584</v>
      </c>
      <c r="C1176">
        <f t="shared" si="163"/>
        <v>4584.9897337815064</v>
      </c>
      <c r="D1176">
        <f t="shared" si="164"/>
        <v>0</v>
      </c>
      <c r="E1176">
        <f t="shared" si="168"/>
        <v>1918301.9426712012</v>
      </c>
      <c r="F1176">
        <f t="shared" si="165"/>
        <v>3154.5074701777853</v>
      </c>
      <c r="G1176">
        <f t="shared" si="169"/>
        <v>4584.9897337815064</v>
      </c>
      <c r="H1176">
        <f t="shared" si="166"/>
        <v>584.98973378150572</v>
      </c>
      <c r="I1176">
        <f t="shared" si="167"/>
        <v>1916871.4604075975</v>
      </c>
      <c r="J1176">
        <f t="shared" si="170"/>
        <v>0</v>
      </c>
    </row>
    <row r="1177" spans="1:10" x14ac:dyDescent="0.25">
      <c r="A1177">
        <v>1158</v>
      </c>
      <c r="B1177">
        <f t="shared" si="162"/>
        <v>0.85083205497608361</v>
      </c>
      <c r="C1177">
        <f t="shared" si="163"/>
        <v>4585.1831159474859</v>
      </c>
      <c r="D1177">
        <f t="shared" si="164"/>
        <v>0</v>
      </c>
      <c r="E1177">
        <f t="shared" si="168"/>
        <v>1916871.4604075975</v>
      </c>
      <c r="F1177">
        <f t="shared" si="165"/>
        <v>3152.1551465492062</v>
      </c>
      <c r="G1177">
        <f t="shared" si="169"/>
        <v>4585.1831159474859</v>
      </c>
      <c r="H1177">
        <f t="shared" si="166"/>
        <v>585.18311594748616</v>
      </c>
      <c r="I1177">
        <f t="shared" si="167"/>
        <v>1915438.4324381992</v>
      </c>
      <c r="J1177">
        <f t="shared" si="170"/>
        <v>0</v>
      </c>
    </row>
    <row r="1178" spans="1:10" x14ac:dyDescent="0.25">
      <c r="A1178">
        <v>1159</v>
      </c>
      <c r="B1178">
        <f t="shared" si="162"/>
        <v>0.85107694806062606</v>
      </c>
      <c r="C1178">
        <f t="shared" si="163"/>
        <v>4585.3761969058733</v>
      </c>
      <c r="D1178">
        <f t="shared" si="164"/>
        <v>0</v>
      </c>
      <c r="E1178">
        <f t="shared" si="168"/>
        <v>1915438.4324381992</v>
      </c>
      <c r="F1178">
        <f t="shared" si="165"/>
        <v>3149.7986366933355</v>
      </c>
      <c r="G1178">
        <f t="shared" si="169"/>
        <v>4585.3761969058733</v>
      </c>
      <c r="H1178">
        <f t="shared" si="166"/>
        <v>585.3761969058736</v>
      </c>
      <c r="I1178">
        <f t="shared" si="167"/>
        <v>1914002.8548779865</v>
      </c>
      <c r="J1178">
        <f t="shared" si="170"/>
        <v>0</v>
      </c>
    </row>
    <row r="1179" spans="1:10" x14ac:dyDescent="0.25">
      <c r="A1179">
        <v>1160</v>
      </c>
      <c r="B1179">
        <f t="shared" si="162"/>
        <v>0.85132143909751101</v>
      </c>
      <c r="C1179">
        <f t="shared" si="163"/>
        <v>4585.5689770998297</v>
      </c>
      <c r="D1179">
        <f t="shared" si="164"/>
        <v>0</v>
      </c>
      <c r="E1179">
        <f t="shared" si="168"/>
        <v>1914002.8548779865</v>
      </c>
      <c r="F1179">
        <f t="shared" si="165"/>
        <v>3147.4379342215416</v>
      </c>
      <c r="G1179">
        <f t="shared" si="169"/>
        <v>4585.5689770998297</v>
      </c>
      <c r="H1179">
        <f t="shared" si="166"/>
        <v>585.56897709982923</v>
      </c>
      <c r="I1179">
        <f t="shared" si="167"/>
        <v>1912564.7238351081</v>
      </c>
      <c r="J1179">
        <f t="shared" si="170"/>
        <v>0</v>
      </c>
    </row>
    <row r="1180" spans="1:10" x14ac:dyDescent="0.25">
      <c r="A1180">
        <v>1161</v>
      </c>
      <c r="B1180">
        <f t="shared" si="162"/>
        <v>0.85156552874679126</v>
      </c>
      <c r="C1180">
        <f t="shared" si="163"/>
        <v>4585.7614569719453</v>
      </c>
      <c r="D1180">
        <f t="shared" si="164"/>
        <v>0</v>
      </c>
      <c r="E1180">
        <f t="shared" si="168"/>
        <v>1912564.7238351081</v>
      </c>
      <c r="F1180">
        <f t="shared" si="165"/>
        <v>3145.0730327339597</v>
      </c>
      <c r="G1180">
        <f t="shared" si="169"/>
        <v>4585.7614569719453</v>
      </c>
      <c r="H1180">
        <f t="shared" si="166"/>
        <v>585.76145697194556</v>
      </c>
      <c r="I1180">
        <f t="shared" si="167"/>
        <v>1911124.0354108701</v>
      </c>
      <c r="J1180">
        <f t="shared" si="170"/>
        <v>0</v>
      </c>
    </row>
    <row r="1181" spans="1:10" x14ac:dyDescent="0.25">
      <c r="A1181">
        <v>1162</v>
      </c>
      <c r="B1181">
        <f t="shared" si="162"/>
        <v>0.85180921766743567</v>
      </c>
      <c r="C1181">
        <f t="shared" si="163"/>
        <v>4585.9536369642465</v>
      </c>
      <c r="D1181">
        <f t="shared" si="164"/>
        <v>0</v>
      </c>
      <c r="E1181">
        <f t="shared" si="168"/>
        <v>1911124.0354108701</v>
      </c>
      <c r="F1181">
        <f t="shared" si="165"/>
        <v>3142.7039258194723</v>
      </c>
      <c r="G1181">
        <f t="shared" si="169"/>
        <v>4585.9536369642465</v>
      </c>
      <c r="H1181">
        <f t="shared" si="166"/>
        <v>585.95363696424693</v>
      </c>
      <c r="I1181">
        <f t="shared" si="167"/>
        <v>1909680.7856997252</v>
      </c>
      <c r="J1181">
        <f t="shared" si="170"/>
        <v>0</v>
      </c>
    </row>
    <row r="1182" spans="1:10" x14ac:dyDescent="0.25">
      <c r="A1182">
        <v>1163</v>
      </c>
      <c r="B1182">
        <f t="shared" si="162"/>
        <v>0.85205250651733133</v>
      </c>
      <c r="C1182">
        <f t="shared" si="163"/>
        <v>4586.1455175181891</v>
      </c>
      <c r="D1182">
        <f t="shared" si="164"/>
        <v>0</v>
      </c>
      <c r="E1182">
        <f t="shared" si="168"/>
        <v>1909680.7856997252</v>
      </c>
      <c r="F1182">
        <f t="shared" si="165"/>
        <v>3140.3306070556914</v>
      </c>
      <c r="G1182">
        <f t="shared" si="169"/>
        <v>4586.1455175181891</v>
      </c>
      <c r="H1182">
        <f t="shared" si="166"/>
        <v>586.14551751818954</v>
      </c>
      <c r="I1182">
        <f t="shared" si="167"/>
        <v>1908234.9707892626</v>
      </c>
      <c r="J1182">
        <f t="shared" si="170"/>
        <v>0</v>
      </c>
    </row>
    <row r="1183" spans="1:10" x14ac:dyDescent="0.25">
      <c r="A1183">
        <v>1164</v>
      </c>
      <c r="B1183">
        <f t="shared" si="162"/>
        <v>0.85229539595328541</v>
      </c>
      <c r="C1183">
        <f t="shared" si="163"/>
        <v>4586.3370990746625</v>
      </c>
      <c r="D1183">
        <f t="shared" si="164"/>
        <v>0</v>
      </c>
      <c r="E1183">
        <f t="shared" si="168"/>
        <v>1908234.9707892626</v>
      </c>
      <c r="F1183">
        <f t="shared" si="165"/>
        <v>3137.953070008944</v>
      </c>
      <c r="G1183">
        <f t="shared" si="169"/>
        <v>4586.3370990746625</v>
      </c>
      <c r="H1183">
        <f t="shared" si="166"/>
        <v>586.33709907466232</v>
      </c>
      <c r="I1183">
        <f t="shared" si="167"/>
        <v>1906786.5867601968</v>
      </c>
      <c r="J1183">
        <f t="shared" si="170"/>
        <v>0</v>
      </c>
    </row>
    <row r="1184" spans="1:10" x14ac:dyDescent="0.25">
      <c r="A1184">
        <v>1165</v>
      </c>
      <c r="B1184">
        <f t="shared" si="162"/>
        <v>0.85253788663102659</v>
      </c>
      <c r="C1184">
        <f t="shared" si="163"/>
        <v>4586.5283820739869</v>
      </c>
      <c r="D1184">
        <f t="shared" si="164"/>
        <v>0</v>
      </c>
      <c r="E1184">
        <f t="shared" si="168"/>
        <v>1906786.5867601968</v>
      </c>
      <c r="F1184">
        <f t="shared" si="165"/>
        <v>3135.5713082342504</v>
      </c>
      <c r="G1184">
        <f t="shared" si="169"/>
        <v>4586.5283820739869</v>
      </c>
      <c r="H1184">
        <f t="shared" si="166"/>
        <v>586.52838207398668</v>
      </c>
      <c r="I1184">
        <f t="shared" si="167"/>
        <v>1905335.629686357</v>
      </c>
      <c r="J1184">
        <f t="shared" si="170"/>
        <v>0</v>
      </c>
    </row>
    <row r="1185" spans="1:10" x14ac:dyDescent="0.25">
      <c r="A1185">
        <v>1166</v>
      </c>
      <c r="B1185">
        <f t="shared" si="162"/>
        <v>0.85277997920520721</v>
      </c>
      <c r="C1185">
        <f t="shared" si="163"/>
        <v>4586.7193669559183</v>
      </c>
      <c r="D1185">
        <f t="shared" si="164"/>
        <v>0</v>
      </c>
      <c r="E1185">
        <f t="shared" si="168"/>
        <v>1905335.629686357</v>
      </c>
      <c r="F1185">
        <f t="shared" si="165"/>
        <v>3133.1853152753101</v>
      </c>
      <c r="G1185">
        <f t="shared" si="169"/>
        <v>4586.7193669559183</v>
      </c>
      <c r="H1185">
        <f t="shared" si="166"/>
        <v>586.7193669559183</v>
      </c>
      <c r="I1185">
        <f t="shared" si="167"/>
        <v>1903882.0956346765</v>
      </c>
      <c r="J1185">
        <f t="shared" si="170"/>
        <v>0</v>
      </c>
    </row>
    <row r="1186" spans="1:10" x14ac:dyDescent="0.25">
      <c r="A1186">
        <v>1167</v>
      </c>
      <c r="B1186">
        <f t="shared" si="162"/>
        <v>0.85302167432940457</v>
      </c>
      <c r="C1186">
        <f t="shared" si="163"/>
        <v>4586.9100541596463</v>
      </c>
      <c r="D1186">
        <f t="shared" si="164"/>
        <v>0</v>
      </c>
      <c r="E1186">
        <f t="shared" si="168"/>
        <v>1903882.0956346765</v>
      </c>
      <c r="F1186">
        <f t="shared" si="165"/>
        <v>3130.7950846644821</v>
      </c>
      <c r="G1186">
        <f t="shared" si="169"/>
        <v>4586.9100541596463</v>
      </c>
      <c r="H1186">
        <f t="shared" si="166"/>
        <v>586.91005415964617</v>
      </c>
      <c r="I1186">
        <f t="shared" si="167"/>
        <v>1902425.9806651815</v>
      </c>
      <c r="J1186">
        <f t="shared" si="170"/>
        <v>0</v>
      </c>
    </row>
    <row r="1187" spans="1:10" x14ac:dyDescent="0.25">
      <c r="A1187">
        <v>1168</v>
      </c>
      <c r="B1187">
        <f t="shared" si="162"/>
        <v>0.85326297265612339</v>
      </c>
      <c r="C1187">
        <f t="shared" si="163"/>
        <v>4587.1004441237937</v>
      </c>
      <c r="D1187">
        <f t="shared" si="164"/>
        <v>0</v>
      </c>
      <c r="E1187">
        <f t="shared" si="168"/>
        <v>1902425.9806651815</v>
      </c>
      <c r="F1187">
        <f t="shared" si="165"/>
        <v>3128.4006099227668</v>
      </c>
      <c r="G1187">
        <f t="shared" si="169"/>
        <v>4587.1004441237937</v>
      </c>
      <c r="H1187">
        <f t="shared" si="166"/>
        <v>587.10044412379386</v>
      </c>
      <c r="I1187">
        <f t="shared" si="167"/>
        <v>1900967.2808309805</v>
      </c>
      <c r="J1187">
        <f t="shared" si="170"/>
        <v>0</v>
      </c>
    </row>
    <row r="1188" spans="1:10" x14ac:dyDescent="0.25">
      <c r="A1188">
        <v>1169</v>
      </c>
      <c r="B1188">
        <f t="shared" si="162"/>
        <v>0.85350387483679679</v>
      </c>
      <c r="C1188">
        <f t="shared" si="163"/>
        <v>4587.2905372864197</v>
      </c>
      <c r="D1188">
        <f t="shared" si="164"/>
        <v>0</v>
      </c>
      <c r="E1188">
        <f t="shared" si="168"/>
        <v>1900967.2808309805</v>
      </c>
      <c r="F1188">
        <f t="shared" si="165"/>
        <v>3126.0018845597892</v>
      </c>
      <c r="G1188">
        <f t="shared" si="169"/>
        <v>4587.2905372864197</v>
      </c>
      <c r="H1188">
        <f t="shared" si="166"/>
        <v>587.29053728641952</v>
      </c>
      <c r="I1188">
        <f t="shared" si="167"/>
        <v>1899505.9921782541</v>
      </c>
      <c r="J1188">
        <f t="shared" si="170"/>
        <v>0</v>
      </c>
    </row>
    <row r="1189" spans="1:10" x14ac:dyDescent="0.25">
      <c r="A1189">
        <v>1170</v>
      </c>
      <c r="B1189">
        <f t="shared" si="162"/>
        <v>0.85374438152178844</v>
      </c>
      <c r="C1189">
        <f t="shared" si="163"/>
        <v>4587.4803340850167</v>
      </c>
      <c r="D1189">
        <f t="shared" si="164"/>
        <v>0</v>
      </c>
      <c r="E1189">
        <f t="shared" si="168"/>
        <v>1899505.9921782541</v>
      </c>
      <c r="F1189">
        <f t="shared" si="165"/>
        <v>3123.5989020737825</v>
      </c>
      <c r="G1189">
        <f t="shared" si="169"/>
        <v>4587.4803340850167</v>
      </c>
      <c r="H1189">
        <f t="shared" si="166"/>
        <v>587.48033408501703</v>
      </c>
      <c r="I1189">
        <f t="shared" si="167"/>
        <v>1898042.1107462428</v>
      </c>
      <c r="J1189">
        <f t="shared" si="170"/>
        <v>0</v>
      </c>
    </row>
    <row r="1190" spans="1:10" x14ac:dyDescent="0.25">
      <c r="A1190">
        <v>1171</v>
      </c>
      <c r="B1190">
        <f t="shared" si="162"/>
        <v>0.85398449336039461</v>
      </c>
      <c r="C1190">
        <f t="shared" si="163"/>
        <v>4587.6698349565158</v>
      </c>
      <c r="D1190">
        <f t="shared" si="164"/>
        <v>0</v>
      </c>
      <c r="E1190">
        <f t="shared" si="168"/>
        <v>1898042.1107462428</v>
      </c>
      <c r="F1190">
        <f t="shared" si="165"/>
        <v>3121.1916559515671</v>
      </c>
      <c r="G1190">
        <f t="shared" si="169"/>
        <v>4587.6698349565158</v>
      </c>
      <c r="H1190">
        <f t="shared" si="166"/>
        <v>587.66983495651573</v>
      </c>
      <c r="I1190">
        <f t="shared" si="167"/>
        <v>1896575.6325672378</v>
      </c>
      <c r="J1190">
        <f t="shared" si="170"/>
        <v>0</v>
      </c>
    </row>
    <row r="1191" spans="1:10" x14ac:dyDescent="0.25">
      <c r="A1191">
        <v>1172</v>
      </c>
      <c r="B1191">
        <f t="shared" si="162"/>
        <v>0.85422421100084511</v>
      </c>
      <c r="C1191">
        <f t="shared" si="163"/>
        <v>4587.8590403372809</v>
      </c>
      <c r="D1191">
        <f t="shared" si="164"/>
        <v>0</v>
      </c>
      <c r="E1191">
        <f t="shared" si="168"/>
        <v>1896575.6325672378</v>
      </c>
      <c r="F1191">
        <f t="shared" si="165"/>
        <v>3118.7801396685345</v>
      </c>
      <c r="G1191">
        <f t="shared" si="169"/>
        <v>4587.8590403372809</v>
      </c>
      <c r="H1191">
        <f t="shared" si="166"/>
        <v>587.85904033728127</v>
      </c>
      <c r="I1191">
        <f t="shared" si="167"/>
        <v>1895106.5536665691</v>
      </c>
      <c r="J1191">
        <f t="shared" si="170"/>
        <v>0</v>
      </c>
    </row>
    <row r="1192" spans="1:10" x14ac:dyDescent="0.25">
      <c r="A1192">
        <v>1173</v>
      </c>
      <c r="B1192">
        <f t="shared" si="162"/>
        <v>0.85446353509030604</v>
      </c>
      <c r="C1192">
        <f t="shared" si="163"/>
        <v>4588.0479506631164</v>
      </c>
      <c r="D1192">
        <f t="shared" si="164"/>
        <v>0</v>
      </c>
      <c r="E1192">
        <f t="shared" si="168"/>
        <v>1895106.5536665691</v>
      </c>
      <c r="F1192">
        <f t="shared" si="165"/>
        <v>3116.364346688631</v>
      </c>
      <c r="G1192">
        <f t="shared" si="169"/>
        <v>4588.0479506631164</v>
      </c>
      <c r="H1192">
        <f t="shared" si="166"/>
        <v>588.04795066311613</v>
      </c>
      <c r="I1192">
        <f t="shared" si="167"/>
        <v>1893634.8700625945</v>
      </c>
      <c r="J1192">
        <f t="shared" si="170"/>
        <v>0</v>
      </c>
    </row>
    <row r="1193" spans="1:10" x14ac:dyDescent="0.25">
      <c r="A1193">
        <v>1174</v>
      </c>
      <c r="B1193">
        <f t="shared" si="162"/>
        <v>0.85470246627488078</v>
      </c>
      <c r="C1193">
        <f t="shared" si="163"/>
        <v>4588.2365663692599</v>
      </c>
      <c r="D1193">
        <f t="shared" si="164"/>
        <v>0</v>
      </c>
      <c r="E1193">
        <f t="shared" si="168"/>
        <v>1893634.8700625945</v>
      </c>
      <c r="F1193">
        <f t="shared" si="165"/>
        <v>3113.944270464337</v>
      </c>
      <c r="G1193">
        <f t="shared" si="169"/>
        <v>4588.2365663692599</v>
      </c>
      <c r="H1193">
        <f t="shared" si="166"/>
        <v>588.23656636925955</v>
      </c>
      <c r="I1193">
        <f t="shared" si="167"/>
        <v>1892160.5777666897</v>
      </c>
      <c r="J1193">
        <f t="shared" si="170"/>
        <v>0</v>
      </c>
    </row>
    <row r="1194" spans="1:10" x14ac:dyDescent="0.25">
      <c r="A1194">
        <v>1175</v>
      </c>
      <c r="B1194">
        <f t="shared" si="162"/>
        <v>0.8549410051996118</v>
      </c>
      <c r="C1194">
        <f t="shared" si="163"/>
        <v>4588.4248878903891</v>
      </c>
      <c r="D1194">
        <f t="shared" si="164"/>
        <v>0</v>
      </c>
      <c r="E1194">
        <f t="shared" si="168"/>
        <v>1892160.5777666897</v>
      </c>
      <c r="F1194">
        <f t="shared" si="165"/>
        <v>3111.5199044366504</v>
      </c>
      <c r="G1194">
        <f t="shared" si="169"/>
        <v>4588.4248878903891</v>
      </c>
      <c r="H1194">
        <f t="shared" si="166"/>
        <v>588.42488789038873</v>
      </c>
      <c r="I1194">
        <f t="shared" si="167"/>
        <v>1890683.6727832358</v>
      </c>
      <c r="J1194">
        <f t="shared" si="170"/>
        <v>0</v>
      </c>
    </row>
    <row r="1195" spans="1:10" x14ac:dyDescent="0.25">
      <c r="A1195">
        <v>1176</v>
      </c>
      <c r="B1195">
        <f t="shared" si="162"/>
        <v>0.85517915250848298</v>
      </c>
      <c r="C1195">
        <f t="shared" si="163"/>
        <v>4588.6129156606194</v>
      </c>
      <c r="D1195">
        <f t="shared" si="164"/>
        <v>0</v>
      </c>
      <c r="E1195">
        <f t="shared" si="168"/>
        <v>1890683.6727832358</v>
      </c>
      <c r="F1195">
        <f t="shared" si="165"/>
        <v>3109.0912420350678</v>
      </c>
      <c r="G1195">
        <f t="shared" si="169"/>
        <v>4588.6129156606194</v>
      </c>
      <c r="H1195">
        <f t="shared" si="166"/>
        <v>588.61291566061914</v>
      </c>
      <c r="I1195">
        <f t="shared" si="167"/>
        <v>1889204.1511096102</v>
      </c>
      <c r="J1195">
        <f t="shared" si="170"/>
        <v>0</v>
      </c>
    </row>
    <row r="1196" spans="1:10" x14ac:dyDescent="0.25">
      <c r="A1196">
        <v>1177</v>
      </c>
      <c r="B1196">
        <f t="shared" si="162"/>
        <v>0.85541690884442068</v>
      </c>
      <c r="C1196">
        <f t="shared" si="163"/>
        <v>4588.8006501135042</v>
      </c>
      <c r="D1196">
        <f t="shared" si="164"/>
        <v>0</v>
      </c>
      <c r="E1196">
        <f t="shared" si="168"/>
        <v>1889204.1511096102</v>
      </c>
      <c r="F1196">
        <f t="shared" si="165"/>
        <v>3106.6582766775691</v>
      </c>
      <c r="G1196">
        <f t="shared" si="169"/>
        <v>4588.8006501135042</v>
      </c>
      <c r="H1196">
        <f t="shared" si="166"/>
        <v>588.80065011350428</v>
      </c>
      <c r="I1196">
        <f t="shared" si="167"/>
        <v>1887722.0087361743</v>
      </c>
      <c r="J1196">
        <f t="shared" si="170"/>
        <v>0</v>
      </c>
    </row>
    <row r="1197" spans="1:10" x14ac:dyDescent="0.25">
      <c r="A1197">
        <v>1178</v>
      </c>
      <c r="B1197">
        <f t="shared" si="162"/>
        <v>0.85565427484929579</v>
      </c>
      <c r="C1197">
        <f t="shared" si="163"/>
        <v>4588.9880916820366</v>
      </c>
      <c r="D1197">
        <f t="shared" si="164"/>
        <v>0</v>
      </c>
      <c r="E1197">
        <f t="shared" si="168"/>
        <v>1887722.0087361743</v>
      </c>
      <c r="F1197">
        <f t="shared" si="165"/>
        <v>3104.2210017705961</v>
      </c>
      <c r="G1197">
        <f t="shared" si="169"/>
        <v>4588.9880916820366</v>
      </c>
      <c r="H1197">
        <f t="shared" si="166"/>
        <v>588.98809168203695</v>
      </c>
      <c r="I1197">
        <f t="shared" si="167"/>
        <v>1886237.2416462628</v>
      </c>
      <c r="J1197">
        <f t="shared" si="170"/>
        <v>0</v>
      </c>
    </row>
    <row r="1198" spans="1:10" x14ac:dyDescent="0.25">
      <c r="A1198">
        <v>1179</v>
      </c>
      <c r="B1198">
        <f t="shared" si="162"/>
        <v>0.85589125116392561</v>
      </c>
      <c r="C1198">
        <f t="shared" si="163"/>
        <v>4589.1752407986496</v>
      </c>
      <c r="D1198">
        <f t="shared" si="164"/>
        <v>0</v>
      </c>
      <c r="E1198">
        <f t="shared" si="168"/>
        <v>1886237.2416462628</v>
      </c>
      <c r="F1198">
        <f t="shared" si="165"/>
        <v>3101.7794107090353</v>
      </c>
      <c r="G1198">
        <f t="shared" si="169"/>
        <v>4589.1752407986496</v>
      </c>
      <c r="H1198">
        <f t="shared" si="166"/>
        <v>589.17524079864984</v>
      </c>
      <c r="I1198">
        <f t="shared" si="167"/>
        <v>1884749.8458161731</v>
      </c>
      <c r="J1198">
        <f t="shared" si="170"/>
        <v>0</v>
      </c>
    </row>
    <row r="1199" spans="1:10" x14ac:dyDescent="0.25">
      <c r="A1199">
        <v>1180</v>
      </c>
      <c r="B1199">
        <f t="shared" si="162"/>
        <v>0.85612783842807505</v>
      </c>
      <c r="C1199">
        <f t="shared" si="163"/>
        <v>4589.3620978952149</v>
      </c>
      <c r="D1199">
        <f t="shared" si="164"/>
        <v>0</v>
      </c>
      <c r="E1199">
        <f t="shared" si="168"/>
        <v>1884749.8458161731</v>
      </c>
      <c r="F1199">
        <f t="shared" si="165"/>
        <v>3099.3334968762028</v>
      </c>
      <c r="G1199">
        <f t="shared" si="169"/>
        <v>4589.3620978952149</v>
      </c>
      <c r="H1199">
        <f t="shared" si="166"/>
        <v>589.3620978952149</v>
      </c>
      <c r="I1199">
        <f t="shared" si="167"/>
        <v>1883259.8172151542</v>
      </c>
      <c r="J1199">
        <f t="shared" si="170"/>
        <v>0</v>
      </c>
    </row>
    <row r="1200" spans="1:10" x14ac:dyDescent="0.25">
      <c r="A1200">
        <v>1181</v>
      </c>
      <c r="B1200">
        <f t="shared" si="162"/>
        <v>0.85636403728045907</v>
      </c>
      <c r="C1200">
        <f t="shared" si="163"/>
        <v>4589.5486634030449</v>
      </c>
      <c r="D1200">
        <f t="shared" si="164"/>
        <v>0</v>
      </c>
      <c r="E1200">
        <f t="shared" si="168"/>
        <v>1883259.8172151542</v>
      </c>
      <c r="F1200">
        <f t="shared" si="165"/>
        <v>3096.8832536438222</v>
      </c>
      <c r="G1200">
        <f t="shared" si="169"/>
        <v>4589.5486634030449</v>
      </c>
      <c r="H1200">
        <f t="shared" si="166"/>
        <v>589.54866340304488</v>
      </c>
      <c r="I1200">
        <f t="shared" si="167"/>
        <v>1881767.1518053948</v>
      </c>
      <c r="J1200">
        <f t="shared" si="170"/>
        <v>0</v>
      </c>
    </row>
    <row r="1201" spans="1:10" x14ac:dyDescent="0.25">
      <c r="A1201">
        <v>1182</v>
      </c>
      <c r="B1201">
        <f t="shared" si="162"/>
        <v>0.85659984835874381</v>
      </c>
      <c r="C1201">
        <f t="shared" si="163"/>
        <v>4589.7349377528935</v>
      </c>
      <c r="D1201">
        <f t="shared" si="164"/>
        <v>0</v>
      </c>
      <c r="E1201">
        <f t="shared" si="168"/>
        <v>1881767.1518053948</v>
      </c>
      <c r="F1201">
        <f t="shared" si="165"/>
        <v>3094.4286743720077</v>
      </c>
      <c r="G1201">
        <f t="shared" si="169"/>
        <v>4589.7349377528935</v>
      </c>
      <c r="H1201">
        <f t="shared" si="166"/>
        <v>589.73493775289353</v>
      </c>
      <c r="I1201">
        <f t="shared" si="167"/>
        <v>1880271.8455420139</v>
      </c>
      <c r="J1201">
        <f t="shared" si="170"/>
        <v>0</v>
      </c>
    </row>
    <row r="1202" spans="1:10" x14ac:dyDescent="0.25">
      <c r="A1202">
        <v>1183</v>
      </c>
      <c r="B1202">
        <f t="shared" si="162"/>
        <v>0.85683527229954859</v>
      </c>
      <c r="C1202">
        <f t="shared" si="163"/>
        <v>4589.9209213749555</v>
      </c>
      <c r="D1202">
        <f t="shared" si="164"/>
        <v>0</v>
      </c>
      <c r="E1202">
        <f t="shared" si="168"/>
        <v>1880271.8455420139</v>
      </c>
      <c r="F1202">
        <f t="shared" si="165"/>
        <v>3091.969752409248</v>
      </c>
      <c r="G1202">
        <f t="shared" si="169"/>
        <v>4589.9209213749555</v>
      </c>
      <c r="H1202">
        <f t="shared" si="166"/>
        <v>589.9209213749557</v>
      </c>
      <c r="I1202">
        <f t="shared" si="167"/>
        <v>1878773.8943730481</v>
      </c>
      <c r="J1202">
        <f t="shared" si="170"/>
        <v>0</v>
      </c>
    </row>
    <row r="1203" spans="1:10" x14ac:dyDescent="0.25">
      <c r="A1203">
        <v>1184</v>
      </c>
      <c r="B1203">
        <f t="shared" si="162"/>
        <v>0.85707030973844744</v>
      </c>
      <c r="C1203">
        <f t="shared" si="163"/>
        <v>4590.1066146988678</v>
      </c>
      <c r="D1203">
        <f t="shared" si="164"/>
        <v>0</v>
      </c>
      <c r="E1203">
        <f t="shared" si="168"/>
        <v>1878773.8943730481</v>
      </c>
      <c r="F1203">
        <f t="shared" si="165"/>
        <v>3089.5064810923855</v>
      </c>
      <c r="G1203">
        <f t="shared" si="169"/>
        <v>4590.1066146988678</v>
      </c>
      <c r="H1203">
        <f t="shared" si="166"/>
        <v>590.10661469886827</v>
      </c>
      <c r="I1203">
        <f t="shared" si="167"/>
        <v>1877273.2942394416</v>
      </c>
      <c r="J1203">
        <f t="shared" si="170"/>
        <v>0</v>
      </c>
    </row>
    <row r="1204" spans="1:10" x14ac:dyDescent="0.25">
      <c r="A1204">
        <v>1185</v>
      </c>
      <c r="B1204">
        <f t="shared" si="162"/>
        <v>0.85730496130997136</v>
      </c>
      <c r="C1204">
        <f t="shared" si="163"/>
        <v>4590.2920181537102</v>
      </c>
      <c r="D1204">
        <f t="shared" si="164"/>
        <v>0</v>
      </c>
      <c r="E1204">
        <f t="shared" si="168"/>
        <v>1877273.2942394416</v>
      </c>
      <c r="F1204">
        <f t="shared" si="165"/>
        <v>3087.0388537465988</v>
      </c>
      <c r="G1204">
        <f t="shared" si="169"/>
        <v>4590.2920181537102</v>
      </c>
      <c r="H1204">
        <f t="shared" si="166"/>
        <v>590.2920181537105</v>
      </c>
      <c r="I1204">
        <f t="shared" si="167"/>
        <v>1875770.0410750345</v>
      </c>
      <c r="J1204">
        <f t="shared" si="170"/>
        <v>0</v>
      </c>
    </row>
    <row r="1205" spans="1:10" x14ac:dyDescent="0.25">
      <c r="A1205">
        <v>1186</v>
      </c>
      <c r="B1205">
        <f t="shared" si="162"/>
        <v>0.85753922764760904</v>
      </c>
      <c r="C1205">
        <f t="shared" si="163"/>
        <v>4590.4771321680037</v>
      </c>
      <c r="D1205">
        <f t="shared" si="164"/>
        <v>0</v>
      </c>
      <c r="E1205">
        <f t="shared" si="168"/>
        <v>1875770.0410750345</v>
      </c>
      <c r="F1205">
        <f t="shared" si="165"/>
        <v>3084.5668636853848</v>
      </c>
      <c r="G1205">
        <f t="shared" si="169"/>
        <v>4590.4771321680037</v>
      </c>
      <c r="H1205">
        <f t="shared" si="166"/>
        <v>590.47713216800412</v>
      </c>
      <c r="I1205">
        <f t="shared" si="167"/>
        <v>1874264.130806552</v>
      </c>
      <c r="J1205">
        <f t="shared" si="170"/>
        <v>0</v>
      </c>
    </row>
    <row r="1206" spans="1:10" x14ac:dyDescent="0.25">
      <c r="A1206">
        <v>1187</v>
      </c>
      <c r="B1206">
        <f t="shared" si="162"/>
        <v>0.85777310938380968</v>
      </c>
      <c r="C1206">
        <f t="shared" si="163"/>
        <v>4590.6619571697147</v>
      </c>
      <c r="D1206">
        <f t="shared" si="164"/>
        <v>0</v>
      </c>
      <c r="E1206">
        <f t="shared" si="168"/>
        <v>1874264.130806552</v>
      </c>
      <c r="F1206">
        <f t="shared" si="165"/>
        <v>3082.0905042105405</v>
      </c>
      <c r="G1206">
        <f t="shared" si="169"/>
        <v>4590.6619571697147</v>
      </c>
      <c r="H1206">
        <f t="shared" si="166"/>
        <v>590.6619571697147</v>
      </c>
      <c r="I1206">
        <f t="shared" si="167"/>
        <v>1872755.5593535928</v>
      </c>
      <c r="J1206">
        <f t="shared" si="170"/>
        <v>0</v>
      </c>
    </row>
    <row r="1207" spans="1:10" x14ac:dyDescent="0.25">
      <c r="A1207">
        <v>1188</v>
      </c>
      <c r="B1207">
        <f t="shared" si="162"/>
        <v>0.85800660714998378</v>
      </c>
      <c r="C1207">
        <f t="shared" si="163"/>
        <v>4590.8464935862503</v>
      </c>
      <c r="D1207">
        <f t="shared" si="164"/>
        <v>0</v>
      </c>
      <c r="E1207">
        <f t="shared" si="168"/>
        <v>1872755.5593535928</v>
      </c>
      <c r="F1207">
        <f t="shared" si="165"/>
        <v>3079.6097686121448</v>
      </c>
      <c r="G1207">
        <f t="shared" si="169"/>
        <v>4590.8464935862503</v>
      </c>
      <c r="H1207">
        <f t="shared" si="166"/>
        <v>590.84649358625074</v>
      </c>
      <c r="I1207">
        <f t="shared" si="167"/>
        <v>1871244.3226286187</v>
      </c>
      <c r="J1207">
        <f t="shared" si="170"/>
        <v>0</v>
      </c>
    </row>
    <row r="1208" spans="1:10" x14ac:dyDescent="0.25">
      <c r="A1208">
        <v>1189</v>
      </c>
      <c r="B1208">
        <f t="shared" si="162"/>
        <v>0.85823972157650563</v>
      </c>
      <c r="C1208">
        <f t="shared" si="163"/>
        <v>4591.0307418444663</v>
      </c>
      <c r="D1208">
        <f t="shared" si="164"/>
        <v>0</v>
      </c>
      <c r="E1208">
        <f t="shared" si="168"/>
        <v>1871244.3226286187</v>
      </c>
      <c r="F1208">
        <f t="shared" si="165"/>
        <v>3077.1246501685382</v>
      </c>
      <c r="G1208">
        <f t="shared" si="169"/>
        <v>4591.0307418444663</v>
      </c>
      <c r="H1208">
        <f t="shared" si="166"/>
        <v>591.03074184446587</v>
      </c>
      <c r="I1208">
        <f t="shared" si="167"/>
        <v>1869730.4165369426</v>
      </c>
      <c r="J1208">
        <f t="shared" si="170"/>
        <v>0</v>
      </c>
    </row>
    <row r="1209" spans="1:10" x14ac:dyDescent="0.25">
      <c r="A1209">
        <v>1190</v>
      </c>
      <c r="B1209">
        <f t="shared" si="162"/>
        <v>0.85847245329271415</v>
      </c>
      <c r="C1209">
        <f t="shared" si="163"/>
        <v>4591.2147023706575</v>
      </c>
      <c r="D1209">
        <f t="shared" si="164"/>
        <v>0</v>
      </c>
      <c r="E1209">
        <f t="shared" si="168"/>
        <v>1869730.4165369426</v>
      </c>
      <c r="F1209">
        <f t="shared" si="165"/>
        <v>3074.6351421463082</v>
      </c>
      <c r="G1209">
        <f t="shared" si="169"/>
        <v>4591.2147023706575</v>
      </c>
      <c r="H1209">
        <f t="shared" si="166"/>
        <v>591.21470237065751</v>
      </c>
      <c r="I1209">
        <f t="shared" si="167"/>
        <v>1868213.8369767184</v>
      </c>
      <c r="J1209">
        <f t="shared" si="170"/>
        <v>0</v>
      </c>
    </row>
    <row r="1210" spans="1:10" x14ac:dyDescent="0.25">
      <c r="A1210">
        <v>1191</v>
      </c>
      <c r="B1210">
        <f t="shared" si="162"/>
        <v>0.85870480292691542</v>
      </c>
      <c r="C1210">
        <f t="shared" si="163"/>
        <v>4591.3983755905692</v>
      </c>
      <c r="D1210">
        <f t="shared" si="164"/>
        <v>0</v>
      </c>
      <c r="E1210">
        <f t="shared" si="168"/>
        <v>1868213.8369767184</v>
      </c>
      <c r="F1210">
        <f t="shared" si="165"/>
        <v>3072.1412378002674</v>
      </c>
      <c r="G1210">
        <f t="shared" si="169"/>
        <v>4591.3983755905692</v>
      </c>
      <c r="H1210">
        <f t="shared" si="166"/>
        <v>591.39837559056889</v>
      </c>
      <c r="I1210">
        <f t="shared" si="167"/>
        <v>1866694.5798389281</v>
      </c>
      <c r="J1210">
        <f t="shared" si="170"/>
        <v>0</v>
      </c>
    </row>
    <row r="1211" spans="1:10" x14ac:dyDescent="0.25">
      <c r="A1211">
        <v>1192</v>
      </c>
      <c r="B1211">
        <f t="shared" si="162"/>
        <v>0.85893677110638389</v>
      </c>
      <c r="C1211">
        <f t="shared" si="163"/>
        <v>4591.5817619293884</v>
      </c>
      <c r="D1211">
        <f t="shared" si="164"/>
        <v>0</v>
      </c>
      <c r="E1211">
        <f t="shared" si="168"/>
        <v>1866694.5798389281</v>
      </c>
      <c r="F1211">
        <f t="shared" si="165"/>
        <v>3069.6429303734358</v>
      </c>
      <c r="G1211">
        <f t="shared" si="169"/>
        <v>4591.5817619293884</v>
      </c>
      <c r="H1211">
        <f t="shared" si="166"/>
        <v>591.58176192938845</v>
      </c>
      <c r="I1211">
        <f t="shared" si="167"/>
        <v>1865172.6410073722</v>
      </c>
      <c r="J1211">
        <f t="shared" si="170"/>
        <v>0</v>
      </c>
    </row>
    <row r="1212" spans="1:10" x14ac:dyDescent="0.25">
      <c r="A1212">
        <v>1193</v>
      </c>
      <c r="B1212">
        <f t="shared" si="162"/>
        <v>0.85916835845736428</v>
      </c>
      <c r="C1212">
        <f t="shared" si="163"/>
        <v>4591.764861811751</v>
      </c>
      <c r="D1212">
        <f t="shared" si="164"/>
        <v>0</v>
      </c>
      <c r="E1212">
        <f t="shared" si="168"/>
        <v>1865172.6410073722</v>
      </c>
      <c r="F1212">
        <f t="shared" si="165"/>
        <v>3067.1402130970246</v>
      </c>
      <c r="G1212">
        <f t="shared" si="169"/>
        <v>4591.764861811751</v>
      </c>
      <c r="H1212">
        <f t="shared" si="166"/>
        <v>591.76486181175119</v>
      </c>
      <c r="I1212">
        <f t="shared" si="167"/>
        <v>1863648.0163586575</v>
      </c>
      <c r="J1212">
        <f t="shared" si="170"/>
        <v>0</v>
      </c>
    </row>
    <row r="1213" spans="1:10" x14ac:dyDescent="0.25">
      <c r="A1213">
        <v>1194</v>
      </c>
      <c r="B1213">
        <f t="shared" si="162"/>
        <v>0.85939956560507291</v>
      </c>
      <c r="C1213">
        <f t="shared" si="163"/>
        <v>4591.9476756617387</v>
      </c>
      <c r="D1213">
        <f t="shared" si="164"/>
        <v>0</v>
      </c>
      <c r="E1213">
        <f t="shared" si="168"/>
        <v>1863648.0163586575</v>
      </c>
      <c r="F1213">
        <f t="shared" si="165"/>
        <v>3064.6330791904143</v>
      </c>
      <c r="G1213">
        <f t="shared" si="169"/>
        <v>4591.9476756617387</v>
      </c>
      <c r="H1213">
        <f t="shared" si="166"/>
        <v>591.94767566173834</v>
      </c>
      <c r="I1213">
        <f t="shared" si="167"/>
        <v>1862120.7017621864</v>
      </c>
      <c r="J1213">
        <f t="shared" si="170"/>
        <v>0</v>
      </c>
    </row>
    <row r="1214" spans="1:10" x14ac:dyDescent="0.25">
      <c r="A1214">
        <v>1195</v>
      </c>
      <c r="B1214">
        <f t="shared" si="162"/>
        <v>0.85963039317370005</v>
      </c>
      <c r="C1214">
        <f t="shared" si="163"/>
        <v>4592.1302039028778</v>
      </c>
      <c r="D1214">
        <f t="shared" si="164"/>
        <v>0</v>
      </c>
      <c r="E1214">
        <f t="shared" si="168"/>
        <v>1862120.7017621864</v>
      </c>
      <c r="F1214">
        <f t="shared" si="165"/>
        <v>3062.1215218611383</v>
      </c>
      <c r="G1214">
        <f t="shared" si="169"/>
        <v>4592.1302039028778</v>
      </c>
      <c r="H1214">
        <f t="shared" si="166"/>
        <v>592.13020390287807</v>
      </c>
      <c r="I1214">
        <f t="shared" si="167"/>
        <v>1860590.6930801445</v>
      </c>
      <c r="J1214">
        <f t="shared" si="170"/>
        <v>0</v>
      </c>
    </row>
    <row r="1215" spans="1:10" x14ac:dyDescent="0.25">
      <c r="A1215">
        <v>1196</v>
      </c>
      <c r="B1215">
        <f t="shared" si="162"/>
        <v>0.85986084178641098</v>
      </c>
      <c r="C1215">
        <f t="shared" si="163"/>
        <v>4592.3124469581462</v>
      </c>
      <c r="D1215">
        <f t="shared" si="164"/>
        <v>0</v>
      </c>
      <c r="E1215">
        <f t="shared" si="168"/>
        <v>1860590.6930801445</v>
      </c>
      <c r="F1215">
        <f t="shared" si="165"/>
        <v>3059.6055343048638</v>
      </c>
      <c r="G1215">
        <f t="shared" si="169"/>
        <v>4592.3124469581462</v>
      </c>
      <c r="H1215">
        <f t="shared" si="166"/>
        <v>592.31244695814667</v>
      </c>
      <c r="I1215">
        <f t="shared" si="167"/>
        <v>1859057.9861674912</v>
      </c>
      <c r="J1215">
        <f t="shared" si="170"/>
        <v>0</v>
      </c>
    </row>
    <row r="1216" spans="1:10" x14ac:dyDescent="0.25">
      <c r="A1216">
        <v>1197</v>
      </c>
      <c r="B1216">
        <f t="shared" si="162"/>
        <v>0.86009091206534793</v>
      </c>
      <c r="C1216">
        <f t="shared" si="163"/>
        <v>4592.4944052499677</v>
      </c>
      <c r="D1216">
        <f t="shared" si="164"/>
        <v>0</v>
      </c>
      <c r="E1216">
        <f t="shared" si="168"/>
        <v>1859057.9861674912</v>
      </c>
      <c r="F1216">
        <f t="shared" si="165"/>
        <v>3057.0851097053737</v>
      </c>
      <c r="G1216">
        <f t="shared" si="169"/>
        <v>4592.4944052499677</v>
      </c>
      <c r="H1216">
        <f t="shared" si="166"/>
        <v>592.49440524996783</v>
      </c>
      <c r="I1216">
        <f t="shared" si="167"/>
        <v>1857522.5768719465</v>
      </c>
      <c r="J1216">
        <f t="shared" si="170"/>
        <v>0</v>
      </c>
    </row>
    <row r="1217" spans="1:10" x14ac:dyDescent="0.25">
      <c r="A1217">
        <v>1198</v>
      </c>
      <c r="B1217">
        <f t="shared" si="162"/>
        <v>0.86032060463163174</v>
      </c>
      <c r="C1217">
        <f t="shared" si="163"/>
        <v>4592.6760792002142</v>
      </c>
      <c r="D1217">
        <f t="shared" si="164"/>
        <v>0</v>
      </c>
      <c r="E1217">
        <f t="shared" si="168"/>
        <v>1857522.5768719465</v>
      </c>
      <c r="F1217">
        <f t="shared" si="165"/>
        <v>3054.560241234547</v>
      </c>
      <c r="G1217">
        <f t="shared" si="169"/>
        <v>4592.6760792002142</v>
      </c>
      <c r="H1217">
        <f t="shared" si="166"/>
        <v>592.67607920021396</v>
      </c>
      <c r="I1217">
        <f t="shared" si="167"/>
        <v>1855984.4610339808</v>
      </c>
      <c r="J1217">
        <f t="shared" si="170"/>
        <v>0</v>
      </c>
    </row>
    <row r="1218" spans="1:10" x14ac:dyDescent="0.25">
      <c r="A1218">
        <v>1199</v>
      </c>
      <c r="B1218">
        <f t="shared" si="162"/>
        <v>0.86054992010536369</v>
      </c>
      <c r="C1218">
        <f t="shared" si="163"/>
        <v>4592.8574692302063</v>
      </c>
      <c r="D1218">
        <f t="shared" si="164"/>
        <v>0</v>
      </c>
      <c r="E1218">
        <f t="shared" si="168"/>
        <v>1855984.4610339808</v>
      </c>
      <c r="F1218">
        <f t="shared" si="165"/>
        <v>3052.0309220523409</v>
      </c>
      <c r="G1218">
        <f t="shared" si="169"/>
        <v>4592.8574692302063</v>
      </c>
      <c r="H1218">
        <f t="shared" si="166"/>
        <v>592.85746923020656</v>
      </c>
      <c r="I1218">
        <f t="shared" si="167"/>
        <v>1854443.6344868031</v>
      </c>
      <c r="J1218">
        <f t="shared" si="170"/>
        <v>0</v>
      </c>
    </row>
    <row r="1219" spans="1:10" x14ac:dyDescent="0.25">
      <c r="A1219">
        <v>1200</v>
      </c>
      <c r="B1219">
        <f t="shared" si="162"/>
        <v>0.86077885910562679</v>
      </c>
      <c r="C1219">
        <f t="shared" si="163"/>
        <v>4593.0385757607164</v>
      </c>
      <c r="D1219">
        <f t="shared" si="164"/>
        <v>0</v>
      </c>
      <c r="E1219">
        <f t="shared" si="168"/>
        <v>1854443.6344868031</v>
      </c>
      <c r="F1219">
        <f t="shared" si="165"/>
        <v>3049.4971453067719</v>
      </c>
      <c r="G1219">
        <f t="shared" si="169"/>
        <v>4593.0385757607164</v>
      </c>
      <c r="H1219">
        <f t="shared" si="166"/>
        <v>593.0385757607163</v>
      </c>
      <c r="I1219">
        <f t="shared" si="167"/>
        <v>1852900.0930563491</v>
      </c>
      <c r="J1219">
        <f t="shared" si="170"/>
        <v>0</v>
      </c>
    </row>
    <row r="1220" spans="1:10" x14ac:dyDescent="0.25">
      <c r="A1220">
        <v>1201</v>
      </c>
      <c r="B1220">
        <f t="shared" si="162"/>
        <v>0.86100742225048787</v>
      </c>
      <c r="C1220">
        <f t="shared" si="163"/>
        <v>4593.2193992119637</v>
      </c>
      <c r="D1220">
        <f t="shared" si="164"/>
        <v>0</v>
      </c>
      <c r="E1220">
        <f t="shared" si="168"/>
        <v>1852900.0930563491</v>
      </c>
      <c r="F1220">
        <f t="shared" si="165"/>
        <v>3046.9589041338959</v>
      </c>
      <c r="G1220">
        <f t="shared" si="169"/>
        <v>4593.2193992119637</v>
      </c>
      <c r="H1220">
        <f t="shared" si="166"/>
        <v>593.21939921196406</v>
      </c>
      <c r="I1220">
        <f t="shared" si="167"/>
        <v>1851353.832561271</v>
      </c>
      <c r="J1220">
        <f t="shared" si="170"/>
        <v>0</v>
      </c>
    </row>
    <row r="1221" spans="1:10" x14ac:dyDescent="0.25">
      <c r="A1221">
        <v>1202</v>
      </c>
      <c r="B1221">
        <f t="shared" si="162"/>
        <v>0.86123561015699901</v>
      </c>
      <c r="C1221">
        <f t="shared" si="163"/>
        <v>4593.3999400036209</v>
      </c>
      <c r="D1221">
        <f t="shared" si="164"/>
        <v>0</v>
      </c>
      <c r="E1221">
        <f t="shared" si="168"/>
        <v>1851353.832561271</v>
      </c>
      <c r="F1221">
        <f t="shared" si="165"/>
        <v>3044.4161916577918</v>
      </c>
      <c r="G1221">
        <f t="shared" si="169"/>
        <v>4593.3999400036209</v>
      </c>
      <c r="H1221">
        <f t="shared" si="166"/>
        <v>593.39994000362117</v>
      </c>
      <c r="I1221">
        <f t="shared" si="167"/>
        <v>1849804.8488129252</v>
      </c>
      <c r="J1221">
        <f t="shared" si="170"/>
        <v>0</v>
      </c>
    </row>
    <row r="1222" spans="1:10" x14ac:dyDescent="0.25">
      <c r="A1222">
        <v>1203</v>
      </c>
      <c r="B1222">
        <f t="shared" si="162"/>
        <v>0.86146342344119919</v>
      </c>
      <c r="C1222">
        <f t="shared" si="163"/>
        <v>4593.5801985548096</v>
      </c>
      <c r="D1222">
        <f t="shared" si="164"/>
        <v>0</v>
      </c>
      <c r="E1222">
        <f t="shared" si="168"/>
        <v>1849804.8488129252</v>
      </c>
      <c r="F1222">
        <f t="shared" si="165"/>
        <v>3041.8690009905413</v>
      </c>
      <c r="G1222">
        <f t="shared" si="169"/>
        <v>4593.5801985548096</v>
      </c>
      <c r="H1222">
        <f t="shared" si="166"/>
        <v>593.5801985548095</v>
      </c>
      <c r="I1222">
        <f t="shared" si="167"/>
        <v>1848253.137615361</v>
      </c>
      <c r="J1222">
        <f t="shared" si="170"/>
        <v>0</v>
      </c>
    </row>
    <row r="1223" spans="1:10" x14ac:dyDescent="0.25">
      <c r="A1223">
        <v>1204</v>
      </c>
      <c r="B1223">
        <f t="shared" si="162"/>
        <v>0.86169086271811624</v>
      </c>
      <c r="C1223">
        <f t="shared" si="163"/>
        <v>4593.7601752841028</v>
      </c>
      <c r="D1223">
        <f t="shared" si="164"/>
        <v>0</v>
      </c>
      <c r="E1223">
        <f t="shared" si="168"/>
        <v>1848253.137615361</v>
      </c>
      <c r="F1223">
        <f t="shared" si="165"/>
        <v>3039.3173252322094</v>
      </c>
      <c r="G1223">
        <f t="shared" si="169"/>
        <v>4593.7601752841028</v>
      </c>
      <c r="H1223">
        <f t="shared" si="166"/>
        <v>593.7601752841025</v>
      </c>
      <c r="I1223">
        <f t="shared" si="167"/>
        <v>1846698.6947653093</v>
      </c>
      <c r="J1223">
        <f t="shared" si="170"/>
        <v>0</v>
      </c>
    </row>
    <row r="1224" spans="1:10" x14ac:dyDescent="0.25">
      <c r="A1224">
        <v>1205</v>
      </c>
      <c r="B1224">
        <f t="shared" si="162"/>
        <v>0.86191792860176786</v>
      </c>
      <c r="C1224">
        <f t="shared" si="163"/>
        <v>4593.9398706095253</v>
      </c>
      <c r="D1224">
        <f t="shared" si="164"/>
        <v>0</v>
      </c>
      <c r="E1224">
        <f t="shared" si="168"/>
        <v>1846698.6947653093</v>
      </c>
      <c r="F1224">
        <f t="shared" si="165"/>
        <v>3036.7611574708276</v>
      </c>
      <c r="G1224">
        <f t="shared" si="169"/>
        <v>4593.9398706095253</v>
      </c>
      <c r="H1224">
        <f t="shared" si="166"/>
        <v>593.93987060952531</v>
      </c>
      <c r="I1224">
        <f t="shared" si="167"/>
        <v>1845141.5160521707</v>
      </c>
      <c r="J1224">
        <f t="shared" si="170"/>
        <v>0</v>
      </c>
    </row>
    <row r="1225" spans="1:10" x14ac:dyDescent="0.25">
      <c r="A1225">
        <v>1206</v>
      </c>
      <c r="B1225">
        <f t="shared" si="162"/>
        <v>0.86214462170516426</v>
      </c>
      <c r="C1225">
        <f t="shared" si="163"/>
        <v>4594.119284948556</v>
      </c>
      <c r="D1225">
        <f t="shared" si="164"/>
        <v>0</v>
      </c>
      <c r="E1225">
        <f t="shared" si="168"/>
        <v>1845141.5160521707</v>
      </c>
      <c r="F1225">
        <f t="shared" si="165"/>
        <v>3034.2004907823721</v>
      </c>
      <c r="G1225">
        <f t="shared" si="169"/>
        <v>4594.119284948556</v>
      </c>
      <c r="H1225">
        <f t="shared" si="166"/>
        <v>594.1192849485559</v>
      </c>
      <c r="I1225">
        <f t="shared" si="167"/>
        <v>1843581.5972580044</v>
      </c>
      <c r="J1225">
        <f t="shared" si="170"/>
        <v>0</v>
      </c>
    </row>
    <row r="1226" spans="1:10" x14ac:dyDescent="0.25">
      <c r="A1226">
        <v>1207</v>
      </c>
      <c r="B1226">
        <f t="shared" si="162"/>
        <v>0.86237094264030856</v>
      </c>
      <c r="C1226">
        <f t="shared" si="163"/>
        <v>4594.2984187181237</v>
      </c>
      <c r="D1226">
        <f t="shared" si="164"/>
        <v>0</v>
      </c>
      <c r="E1226">
        <f t="shared" si="168"/>
        <v>1843581.5972580044</v>
      </c>
      <c r="F1226">
        <f t="shared" si="165"/>
        <v>3031.6353182307475</v>
      </c>
      <c r="G1226">
        <f t="shared" si="169"/>
        <v>4594.2984187181237</v>
      </c>
      <c r="H1226">
        <f t="shared" si="166"/>
        <v>594.29841871812403</v>
      </c>
      <c r="I1226">
        <f t="shared" si="167"/>
        <v>1842018.934157517</v>
      </c>
      <c r="J1226">
        <f t="shared" si="170"/>
        <v>0</v>
      </c>
    </row>
    <row r="1227" spans="1:10" x14ac:dyDescent="0.25">
      <c r="A1227">
        <v>1208</v>
      </c>
      <c r="B1227">
        <f t="shared" si="162"/>
        <v>0.86259689201819989</v>
      </c>
      <c r="C1227">
        <f t="shared" si="163"/>
        <v>4594.4772723346141</v>
      </c>
      <c r="D1227">
        <f t="shared" si="164"/>
        <v>0</v>
      </c>
      <c r="E1227">
        <f t="shared" si="168"/>
        <v>1842018.934157517</v>
      </c>
      <c r="F1227">
        <f t="shared" si="165"/>
        <v>3029.0656328677674</v>
      </c>
      <c r="G1227">
        <f t="shared" si="169"/>
        <v>4594.4772723346141</v>
      </c>
      <c r="H1227">
        <f t="shared" si="166"/>
        <v>594.4772723346141</v>
      </c>
      <c r="I1227">
        <f t="shared" si="167"/>
        <v>1840453.5225180504</v>
      </c>
      <c r="J1227">
        <f t="shared" si="170"/>
        <v>0</v>
      </c>
    </row>
    <row r="1228" spans="1:10" x14ac:dyDescent="0.25">
      <c r="A1228">
        <v>1209</v>
      </c>
      <c r="B1228">
        <f t="shared" si="162"/>
        <v>0.86282247044883376</v>
      </c>
      <c r="C1228">
        <f t="shared" si="163"/>
        <v>4594.6558462138637</v>
      </c>
      <c r="D1228">
        <f t="shared" si="164"/>
        <v>0</v>
      </c>
      <c r="E1228">
        <f t="shared" si="168"/>
        <v>1840453.5225180504</v>
      </c>
      <c r="F1228">
        <f t="shared" si="165"/>
        <v>3026.4914277331341</v>
      </c>
      <c r="G1228">
        <f t="shared" si="169"/>
        <v>4594.6558462138637</v>
      </c>
      <c r="H1228">
        <f t="shared" si="166"/>
        <v>594.65584621386336</v>
      </c>
      <c r="I1228">
        <f t="shared" si="167"/>
        <v>1838885.3580995696</v>
      </c>
      <c r="J1228">
        <f t="shared" si="170"/>
        <v>0</v>
      </c>
    </row>
    <row r="1229" spans="1:10" x14ac:dyDescent="0.25">
      <c r="A1229">
        <v>1210</v>
      </c>
      <c r="B1229">
        <f t="shared" si="162"/>
        <v>0.86304767854120445</v>
      </c>
      <c r="C1229">
        <f t="shared" si="163"/>
        <v>4594.8341407711632</v>
      </c>
      <c r="D1229">
        <f t="shared" si="164"/>
        <v>0</v>
      </c>
      <c r="E1229">
        <f t="shared" si="168"/>
        <v>1838885.3580995696</v>
      </c>
      <c r="F1229">
        <f t="shared" si="165"/>
        <v>3023.9126958544207</v>
      </c>
      <c r="G1229">
        <f t="shared" si="169"/>
        <v>4594.8341407711632</v>
      </c>
      <c r="H1229">
        <f t="shared" si="166"/>
        <v>594.83414077116333</v>
      </c>
      <c r="I1229">
        <f t="shared" si="167"/>
        <v>1837314.4366546529</v>
      </c>
      <c r="J1229">
        <f t="shared" si="170"/>
        <v>0</v>
      </c>
    </row>
    <row r="1230" spans="1:10" x14ac:dyDescent="0.25">
      <c r="A1230">
        <v>1211</v>
      </c>
      <c r="B1230">
        <f t="shared" si="162"/>
        <v>0.86327251690330631</v>
      </c>
      <c r="C1230">
        <f t="shared" si="163"/>
        <v>4595.0121564212604</v>
      </c>
      <c r="D1230">
        <f t="shared" si="164"/>
        <v>0</v>
      </c>
      <c r="E1230">
        <f t="shared" si="168"/>
        <v>1837314.4366546529</v>
      </c>
      <c r="F1230">
        <f t="shared" si="165"/>
        <v>3021.3294302470513</v>
      </c>
      <c r="G1230">
        <f t="shared" si="169"/>
        <v>4595.0121564212604</v>
      </c>
      <c r="H1230">
        <f t="shared" si="166"/>
        <v>595.01215642126056</v>
      </c>
      <c r="I1230">
        <f t="shared" si="167"/>
        <v>1835740.7539284786</v>
      </c>
      <c r="J1230">
        <f t="shared" si="170"/>
        <v>0</v>
      </c>
    </row>
    <row r="1231" spans="1:10" x14ac:dyDescent="0.25">
      <c r="A1231">
        <v>1212</v>
      </c>
      <c r="B1231">
        <f t="shared" si="162"/>
        <v>0.86349698614213577</v>
      </c>
      <c r="C1231">
        <f t="shared" si="163"/>
        <v>4595.1898935783574</v>
      </c>
      <c r="D1231">
        <f t="shared" si="164"/>
        <v>0</v>
      </c>
      <c r="E1231">
        <f t="shared" si="168"/>
        <v>1835740.7539284786</v>
      </c>
      <c r="F1231">
        <f t="shared" si="165"/>
        <v>3018.7416239142826</v>
      </c>
      <c r="G1231">
        <f t="shared" si="169"/>
        <v>4595.1898935783574</v>
      </c>
      <c r="H1231">
        <f t="shared" si="166"/>
        <v>595.18989357835699</v>
      </c>
      <c r="I1231">
        <f t="shared" si="167"/>
        <v>1834164.3056588145</v>
      </c>
      <c r="J1231">
        <f t="shared" si="170"/>
        <v>0</v>
      </c>
    </row>
    <row r="1232" spans="1:10" x14ac:dyDescent="0.25">
      <c r="A1232">
        <v>1213</v>
      </c>
      <c r="B1232">
        <f t="shared" si="162"/>
        <v>0.86372108686369242</v>
      </c>
      <c r="C1232">
        <f t="shared" si="163"/>
        <v>4595.3673526561097</v>
      </c>
      <c r="D1232">
        <f t="shared" si="164"/>
        <v>0</v>
      </c>
      <c r="E1232">
        <f t="shared" si="168"/>
        <v>1834164.3056588145</v>
      </c>
      <c r="F1232">
        <f t="shared" si="165"/>
        <v>3016.1492698471857</v>
      </c>
      <c r="G1232">
        <f t="shared" si="169"/>
        <v>4595.3673526561097</v>
      </c>
      <c r="H1232">
        <f t="shared" si="166"/>
        <v>595.36735265610957</v>
      </c>
      <c r="I1232">
        <f t="shared" si="167"/>
        <v>1832585.0875760056</v>
      </c>
      <c r="J1232">
        <f t="shared" si="170"/>
        <v>0</v>
      </c>
    </row>
    <row r="1233" spans="1:10" x14ac:dyDescent="0.25">
      <c r="A1233">
        <v>1214</v>
      </c>
      <c r="B1233">
        <f t="shared" si="162"/>
        <v>0.86394481967298131</v>
      </c>
      <c r="C1233">
        <f t="shared" si="163"/>
        <v>4595.5445340676324</v>
      </c>
      <c r="D1233">
        <f t="shared" si="164"/>
        <v>0</v>
      </c>
      <c r="E1233">
        <f t="shared" si="168"/>
        <v>1832585.0875760056</v>
      </c>
      <c r="F1233">
        <f t="shared" si="165"/>
        <v>3013.5523610246237</v>
      </c>
      <c r="G1233">
        <f t="shared" si="169"/>
        <v>4595.5445340676324</v>
      </c>
      <c r="H1233">
        <f t="shared" si="166"/>
        <v>595.5445340676323</v>
      </c>
      <c r="I1233">
        <f t="shared" si="167"/>
        <v>1831003.0954029625</v>
      </c>
      <c r="J1233">
        <f t="shared" si="170"/>
        <v>0</v>
      </c>
    </row>
    <row r="1234" spans="1:10" x14ac:dyDescent="0.25">
      <c r="A1234">
        <v>1215</v>
      </c>
      <c r="B1234">
        <f t="shared" si="162"/>
        <v>0.86416818517401373</v>
      </c>
      <c r="C1234">
        <f t="shared" si="163"/>
        <v>4595.7214382254951</v>
      </c>
      <c r="D1234">
        <f t="shared" si="164"/>
        <v>0</v>
      </c>
      <c r="E1234">
        <f t="shared" si="168"/>
        <v>1831003.0954029625</v>
      </c>
      <c r="F1234">
        <f t="shared" si="165"/>
        <v>3010.9508904132358</v>
      </c>
      <c r="G1234">
        <f t="shared" si="169"/>
        <v>4595.7214382254951</v>
      </c>
      <c r="H1234">
        <f t="shared" si="166"/>
        <v>595.72143822549515</v>
      </c>
      <c r="I1234">
        <f t="shared" si="167"/>
        <v>1829418.3248551502</v>
      </c>
      <c r="J1234">
        <f t="shared" si="170"/>
        <v>0</v>
      </c>
    </row>
    <row r="1235" spans="1:10" x14ac:dyDescent="0.25">
      <c r="A1235">
        <v>1216</v>
      </c>
      <c r="B1235">
        <f t="shared" si="162"/>
        <v>0.86439118396980996</v>
      </c>
      <c r="C1235">
        <f t="shared" si="163"/>
        <v>4595.8980655417254</v>
      </c>
      <c r="D1235">
        <f t="shared" si="164"/>
        <v>0</v>
      </c>
      <c r="E1235">
        <f t="shared" si="168"/>
        <v>1829418.3248551502</v>
      </c>
      <c r="F1235">
        <f t="shared" si="165"/>
        <v>3008.3448509674172</v>
      </c>
      <c r="G1235">
        <f t="shared" si="169"/>
        <v>4595.8980655417254</v>
      </c>
      <c r="H1235">
        <f t="shared" si="166"/>
        <v>595.8980655417256</v>
      </c>
      <c r="I1235">
        <f t="shared" si="167"/>
        <v>1827830.771640576</v>
      </c>
      <c r="J1235">
        <f t="shared" si="170"/>
        <v>0</v>
      </c>
    </row>
    <row r="1236" spans="1:10" x14ac:dyDescent="0.25">
      <c r="A1236">
        <v>1217</v>
      </c>
      <c r="B1236">
        <f t="shared" ref="B1236:B1299" si="171">MAX(0,MIN(1,1-(1+$B$3)^-A1236))</f>
        <v>0.86461381666239989</v>
      </c>
      <c r="C1236">
        <f t="shared" ref="C1236:C1299" si="172">IF(1-$B$6*B1236&gt;0,$B$5/(1-$B$6*B1236),$B$5)</f>
        <v>4596.0744164278094</v>
      </c>
      <c r="D1236">
        <f t="shared" ref="D1236:D1299" si="173">IF(A1236&lt;=$B$4,C1236/(1+$B$3)^A1236,0)</f>
        <v>0</v>
      </c>
      <c r="E1236">
        <f t="shared" si="168"/>
        <v>1827830.771640576</v>
      </c>
      <c r="F1236">
        <f t="shared" ref="F1236:F1299" si="174">E1236*$B$3</f>
        <v>3005.7342356292993</v>
      </c>
      <c r="G1236">
        <f t="shared" si="169"/>
        <v>4596.0744164278094</v>
      </c>
      <c r="H1236">
        <f t="shared" ref="H1236:H1299" si="175">G1236*$B$6*B1236</f>
        <v>596.07441642780907</v>
      </c>
      <c r="I1236">
        <f t="shared" ref="I1236:I1299" si="176">MAX(0,E1236+F1236-G1236)</f>
        <v>1826240.4314597773</v>
      </c>
      <c r="J1236">
        <f t="shared" si="170"/>
        <v>0</v>
      </c>
    </row>
    <row r="1237" spans="1:10" x14ac:dyDescent="0.25">
      <c r="A1237">
        <v>1218</v>
      </c>
      <c r="B1237">
        <f t="shared" si="171"/>
        <v>0.86483608385282507</v>
      </c>
      <c r="C1237">
        <f t="shared" si="172"/>
        <v>4596.2504912946879</v>
      </c>
      <c r="D1237">
        <f t="shared" si="173"/>
        <v>0</v>
      </c>
      <c r="E1237">
        <f t="shared" ref="E1237:E1300" si="177">I1236</f>
        <v>1826240.4314597773</v>
      </c>
      <c r="F1237">
        <f t="shared" si="174"/>
        <v>3003.1190373287295</v>
      </c>
      <c r="G1237">
        <f t="shared" ref="G1237:G1300" si="178">IF(OR(J1236=1,E1237+F1237&lt;=0),0,MIN(C1237,E1237+F1237))</f>
        <v>4596.2504912946879</v>
      </c>
      <c r="H1237">
        <f t="shared" si="175"/>
        <v>596.25049129468812</v>
      </c>
      <c r="I1237">
        <f t="shared" si="176"/>
        <v>1824647.3000058113</v>
      </c>
      <c r="J1237">
        <f t="shared" ref="J1237:J1300" si="179">IF(OR(J1236=1,E1237+F1237&lt;=0,C1237&gt;=E1237+F1237),1,0)</f>
        <v>0</v>
      </c>
    </row>
    <row r="1238" spans="1:10" x14ac:dyDescent="0.25">
      <c r="A1238">
        <v>1219</v>
      </c>
      <c r="B1238">
        <f t="shared" si="171"/>
        <v>0.86505798614114049</v>
      </c>
      <c r="C1238">
        <f t="shared" si="172"/>
        <v>4596.4262905527657</v>
      </c>
      <c r="D1238">
        <f t="shared" si="173"/>
        <v>0</v>
      </c>
      <c r="E1238">
        <f t="shared" si="177"/>
        <v>1824647.3000058113</v>
      </c>
      <c r="F1238">
        <f t="shared" si="174"/>
        <v>3000.4992489832548</v>
      </c>
      <c r="G1238">
        <f t="shared" si="178"/>
        <v>4596.4262905527657</v>
      </c>
      <c r="H1238">
        <f t="shared" si="175"/>
        <v>596.42629055276518</v>
      </c>
      <c r="I1238">
        <f t="shared" si="176"/>
        <v>1823051.3729642418</v>
      </c>
      <c r="J1238">
        <f t="shared" si="179"/>
        <v>0</v>
      </c>
    </row>
    <row r="1239" spans="1:10" x14ac:dyDescent="0.25">
      <c r="A1239">
        <v>1220</v>
      </c>
      <c r="B1239">
        <f t="shared" si="171"/>
        <v>0.86527952412641573</v>
      </c>
      <c r="C1239">
        <f t="shared" si="172"/>
        <v>4596.6018146119004</v>
      </c>
      <c r="D1239">
        <f t="shared" si="173"/>
        <v>0</v>
      </c>
      <c r="E1239">
        <f t="shared" si="177"/>
        <v>1823051.3729642418</v>
      </c>
      <c r="F1239">
        <f t="shared" si="174"/>
        <v>2997.8748634981007</v>
      </c>
      <c r="G1239">
        <f t="shared" si="178"/>
        <v>4596.6018146119004</v>
      </c>
      <c r="H1239">
        <f t="shared" si="175"/>
        <v>596.60181461190064</v>
      </c>
      <c r="I1239">
        <f t="shared" si="176"/>
        <v>1821452.6460131281</v>
      </c>
      <c r="J1239">
        <f t="shared" si="179"/>
        <v>0</v>
      </c>
    </row>
    <row r="1240" spans="1:10" x14ac:dyDescent="0.25">
      <c r="A1240">
        <v>1221</v>
      </c>
      <c r="B1240">
        <f t="shared" si="171"/>
        <v>0.86550069840673727</v>
      </c>
      <c r="C1240">
        <f t="shared" si="172"/>
        <v>4596.7770638814154</v>
      </c>
      <c r="D1240">
        <f t="shared" si="173"/>
        <v>0</v>
      </c>
      <c r="E1240">
        <f t="shared" si="177"/>
        <v>1821452.6460131281</v>
      </c>
      <c r="F1240">
        <f t="shared" si="174"/>
        <v>2995.2458737661505</v>
      </c>
      <c r="G1240">
        <f t="shared" si="178"/>
        <v>4596.7770638814154</v>
      </c>
      <c r="H1240">
        <f t="shared" si="175"/>
        <v>596.77706388141542</v>
      </c>
      <c r="I1240">
        <f t="shared" si="176"/>
        <v>1819851.1148230128</v>
      </c>
      <c r="J1240">
        <f t="shared" si="179"/>
        <v>0</v>
      </c>
    </row>
    <row r="1241" spans="1:10" x14ac:dyDescent="0.25">
      <c r="A1241">
        <v>1222</v>
      </c>
      <c r="B1241">
        <f t="shared" si="171"/>
        <v>0.86572150957920935</v>
      </c>
      <c r="C1241">
        <f t="shared" si="172"/>
        <v>4596.9520387700895</v>
      </c>
      <c r="D1241">
        <f t="shared" si="173"/>
        <v>0</v>
      </c>
      <c r="E1241">
        <f t="shared" si="177"/>
        <v>1819851.1148230128</v>
      </c>
      <c r="F1241">
        <f t="shared" si="174"/>
        <v>2992.6122726679278</v>
      </c>
      <c r="G1241">
        <f t="shared" si="178"/>
        <v>4596.9520387700895</v>
      </c>
      <c r="H1241">
        <f t="shared" si="175"/>
        <v>596.95203877008987</v>
      </c>
      <c r="I1241">
        <f t="shared" si="176"/>
        <v>1818246.7750569107</v>
      </c>
      <c r="J1241">
        <f t="shared" si="179"/>
        <v>0</v>
      </c>
    </row>
    <row r="1242" spans="1:10" x14ac:dyDescent="0.25">
      <c r="A1242">
        <v>1223</v>
      </c>
      <c r="B1242">
        <f t="shared" si="171"/>
        <v>0.8659419582399559</v>
      </c>
      <c r="C1242">
        <f t="shared" si="172"/>
        <v>4597.1267396861649</v>
      </c>
      <c r="D1242">
        <f t="shared" si="173"/>
        <v>0</v>
      </c>
      <c r="E1242">
        <f t="shared" si="177"/>
        <v>1818246.7750569107</v>
      </c>
      <c r="F1242">
        <f t="shared" si="174"/>
        <v>2989.9740530715771</v>
      </c>
      <c r="G1242">
        <f t="shared" si="178"/>
        <v>4597.1267396861649</v>
      </c>
      <c r="H1242">
        <f t="shared" si="175"/>
        <v>597.12673968616525</v>
      </c>
      <c r="I1242">
        <f t="shared" si="176"/>
        <v>1816639.6223702962</v>
      </c>
      <c r="J1242">
        <f t="shared" si="179"/>
        <v>0</v>
      </c>
    </row>
    <row r="1243" spans="1:10" x14ac:dyDescent="0.25">
      <c r="A1243">
        <v>1224</v>
      </c>
      <c r="B1243">
        <f t="shared" si="171"/>
        <v>0.86616204498412253</v>
      </c>
      <c r="C1243">
        <f t="shared" si="172"/>
        <v>4597.3011670373435</v>
      </c>
      <c r="D1243">
        <f t="shared" si="173"/>
        <v>0</v>
      </c>
      <c r="E1243">
        <f t="shared" si="177"/>
        <v>1816639.6223702962</v>
      </c>
      <c r="F1243">
        <f t="shared" si="174"/>
        <v>2987.3312078328436</v>
      </c>
      <c r="G1243">
        <f t="shared" si="178"/>
        <v>4597.3011670373435</v>
      </c>
      <c r="H1243">
        <f t="shared" si="175"/>
        <v>597.30116703734382</v>
      </c>
      <c r="I1243">
        <f t="shared" si="176"/>
        <v>1815029.6524110916</v>
      </c>
      <c r="J1243">
        <f t="shared" si="179"/>
        <v>0</v>
      </c>
    </row>
    <row r="1244" spans="1:10" x14ac:dyDescent="0.25">
      <c r="A1244">
        <v>1225</v>
      </c>
      <c r="B1244">
        <f t="shared" si="171"/>
        <v>0.86638177040587738</v>
      </c>
      <c r="C1244">
        <f t="shared" si="172"/>
        <v>4597.4753212307887</v>
      </c>
      <c r="D1244">
        <f t="shared" si="173"/>
        <v>0</v>
      </c>
      <c r="E1244">
        <f t="shared" si="177"/>
        <v>1815029.6524110916</v>
      </c>
      <c r="F1244">
        <f t="shared" si="174"/>
        <v>2984.6837297950533</v>
      </c>
      <c r="G1244">
        <f t="shared" si="178"/>
        <v>4597.4753212307887</v>
      </c>
      <c r="H1244">
        <f t="shared" si="175"/>
        <v>597.47532123078906</v>
      </c>
      <c r="I1244">
        <f t="shared" si="176"/>
        <v>1813416.8608196559</v>
      </c>
      <c r="J1244">
        <f t="shared" si="179"/>
        <v>0</v>
      </c>
    </row>
    <row r="1245" spans="1:10" x14ac:dyDescent="0.25">
      <c r="A1245">
        <v>1226</v>
      </c>
      <c r="B1245">
        <f t="shared" si="171"/>
        <v>0.8666011350984133</v>
      </c>
      <c r="C1245">
        <f t="shared" si="172"/>
        <v>4597.6492026731266</v>
      </c>
      <c r="D1245">
        <f t="shared" si="173"/>
        <v>0</v>
      </c>
      <c r="E1245">
        <f t="shared" si="177"/>
        <v>1813416.8608196559</v>
      </c>
      <c r="F1245">
        <f t="shared" si="174"/>
        <v>2982.0316117890948</v>
      </c>
      <c r="G1245">
        <f t="shared" si="178"/>
        <v>4597.6492026731266</v>
      </c>
      <c r="H1245">
        <f t="shared" si="175"/>
        <v>597.64920267312687</v>
      </c>
      <c r="I1245">
        <f t="shared" si="176"/>
        <v>1811801.2432287717</v>
      </c>
      <c r="J1245">
        <f t="shared" si="179"/>
        <v>0</v>
      </c>
    </row>
    <row r="1246" spans="1:10" x14ac:dyDescent="0.25">
      <c r="A1246">
        <v>1227</v>
      </c>
      <c r="B1246">
        <f t="shared" si="171"/>
        <v>0.86682013965394944</v>
      </c>
      <c r="C1246">
        <f t="shared" si="172"/>
        <v>4597.8228117704457</v>
      </c>
      <c r="D1246">
        <f t="shared" si="173"/>
        <v>0</v>
      </c>
      <c r="E1246">
        <f t="shared" si="177"/>
        <v>1811801.2432287717</v>
      </c>
      <c r="F1246">
        <f t="shared" si="174"/>
        <v>2979.3748466333977</v>
      </c>
      <c r="G1246">
        <f t="shared" si="178"/>
        <v>4597.8228117704457</v>
      </c>
      <c r="H1246">
        <f t="shared" si="175"/>
        <v>597.82281177044581</v>
      </c>
      <c r="I1246">
        <f t="shared" si="176"/>
        <v>1810182.7952636345</v>
      </c>
      <c r="J1246">
        <f t="shared" si="179"/>
        <v>0</v>
      </c>
    </row>
    <row r="1247" spans="1:10" x14ac:dyDescent="0.25">
      <c r="A1247">
        <v>1228</v>
      </c>
      <c r="B1247">
        <f t="shared" si="171"/>
        <v>0.86703878466373252</v>
      </c>
      <c r="C1247">
        <f t="shared" si="172"/>
        <v>4597.9961489282969</v>
      </c>
      <c r="D1247">
        <f t="shared" si="173"/>
        <v>0</v>
      </c>
      <c r="E1247">
        <f t="shared" si="177"/>
        <v>1810182.7952636345</v>
      </c>
      <c r="F1247">
        <f t="shared" si="174"/>
        <v>2976.7134271339155</v>
      </c>
      <c r="G1247">
        <f t="shared" si="178"/>
        <v>4597.9961489282969</v>
      </c>
      <c r="H1247">
        <f t="shared" si="175"/>
        <v>597.99614892829698</v>
      </c>
      <c r="I1247">
        <f t="shared" si="176"/>
        <v>1808561.5125418401</v>
      </c>
      <c r="J1247">
        <f t="shared" si="179"/>
        <v>0</v>
      </c>
    </row>
    <row r="1248" spans="1:10" x14ac:dyDescent="0.25">
      <c r="A1248">
        <v>1229</v>
      </c>
      <c r="B1248">
        <f t="shared" si="171"/>
        <v>0.86725707071803859</v>
      </c>
      <c r="C1248">
        <f t="shared" si="172"/>
        <v>4598.1692145516954</v>
      </c>
      <c r="D1248">
        <f t="shared" si="173"/>
        <v>0</v>
      </c>
      <c r="E1248">
        <f t="shared" si="177"/>
        <v>1808561.5125418401</v>
      </c>
      <c r="F1248">
        <f t="shared" si="174"/>
        <v>2974.0473460841049</v>
      </c>
      <c r="G1248">
        <f t="shared" si="178"/>
        <v>4598.1692145516954</v>
      </c>
      <c r="H1248">
        <f t="shared" si="175"/>
        <v>598.16921455169518</v>
      </c>
      <c r="I1248">
        <f t="shared" si="176"/>
        <v>1806937.3906733724</v>
      </c>
      <c r="J1248">
        <f t="shared" si="179"/>
        <v>0</v>
      </c>
    </row>
    <row r="1249" spans="1:10" x14ac:dyDescent="0.25">
      <c r="A1249">
        <v>1230</v>
      </c>
      <c r="B1249">
        <f t="shared" si="171"/>
        <v>0.86747499840617448</v>
      </c>
      <c r="C1249">
        <f t="shared" si="172"/>
        <v>4598.3420090451191</v>
      </c>
      <c r="D1249">
        <f t="shared" si="173"/>
        <v>0</v>
      </c>
      <c r="E1249">
        <f t="shared" si="177"/>
        <v>1806937.3906733724</v>
      </c>
      <c r="F1249">
        <f t="shared" si="174"/>
        <v>2971.3765962649049</v>
      </c>
      <c r="G1249">
        <f t="shared" si="178"/>
        <v>4598.3420090451191</v>
      </c>
      <c r="H1249">
        <f t="shared" si="175"/>
        <v>598.34200904511897</v>
      </c>
      <c r="I1249">
        <f t="shared" si="176"/>
        <v>1805310.4252605923</v>
      </c>
      <c r="J1249">
        <f t="shared" si="179"/>
        <v>0</v>
      </c>
    </row>
    <row r="1250" spans="1:10" x14ac:dyDescent="0.25">
      <c r="A1250">
        <v>1231</v>
      </c>
      <c r="B1250">
        <f t="shared" si="171"/>
        <v>0.8676925683164799</v>
      </c>
      <c r="C1250">
        <f t="shared" si="172"/>
        <v>4598.5145328125118</v>
      </c>
      <c r="D1250">
        <f t="shared" si="173"/>
        <v>0</v>
      </c>
      <c r="E1250">
        <f t="shared" si="177"/>
        <v>1805310.4252605923</v>
      </c>
      <c r="F1250">
        <f t="shared" si="174"/>
        <v>2968.7011704447186</v>
      </c>
      <c r="G1250">
        <f t="shared" si="178"/>
        <v>4598.5145328125118</v>
      </c>
      <c r="H1250">
        <f t="shared" si="175"/>
        <v>598.5145328125119</v>
      </c>
      <c r="I1250">
        <f t="shared" si="176"/>
        <v>1803680.6118982246</v>
      </c>
      <c r="J1250">
        <f t="shared" si="179"/>
        <v>0</v>
      </c>
    </row>
    <row r="1251" spans="1:10" x14ac:dyDescent="0.25">
      <c r="A1251">
        <v>1232</v>
      </c>
      <c r="B1251">
        <f t="shared" si="171"/>
        <v>0.86790978103632843</v>
      </c>
      <c r="C1251">
        <f t="shared" si="172"/>
        <v>4598.6867862572817</v>
      </c>
      <c r="D1251">
        <f t="shared" si="173"/>
        <v>0</v>
      </c>
      <c r="E1251">
        <f t="shared" si="177"/>
        <v>1803680.6118982246</v>
      </c>
      <c r="F1251">
        <f t="shared" si="174"/>
        <v>2966.0210613793934</v>
      </c>
      <c r="G1251">
        <f t="shared" si="178"/>
        <v>4598.6867862572817</v>
      </c>
      <c r="H1251">
        <f t="shared" si="175"/>
        <v>598.68678625728217</v>
      </c>
      <c r="I1251">
        <f t="shared" si="176"/>
        <v>1802047.9461733468</v>
      </c>
      <c r="J1251">
        <f t="shared" si="179"/>
        <v>0</v>
      </c>
    </row>
    <row r="1252" spans="1:10" x14ac:dyDescent="0.25">
      <c r="A1252">
        <v>1233</v>
      </c>
      <c r="B1252">
        <f t="shared" si="171"/>
        <v>0.86812663715212945</v>
      </c>
      <c r="C1252">
        <f t="shared" si="172"/>
        <v>4598.8587697823041</v>
      </c>
      <c r="D1252">
        <f t="shared" si="173"/>
        <v>0</v>
      </c>
      <c r="E1252">
        <f t="shared" si="177"/>
        <v>1802047.9461733468</v>
      </c>
      <c r="F1252">
        <f t="shared" si="174"/>
        <v>2963.3362618121996</v>
      </c>
      <c r="G1252">
        <f t="shared" si="178"/>
        <v>4598.8587697823041</v>
      </c>
      <c r="H1252">
        <f t="shared" si="175"/>
        <v>598.85876978230363</v>
      </c>
      <c r="I1252">
        <f t="shared" si="176"/>
        <v>1800412.4236653766</v>
      </c>
      <c r="J1252">
        <f t="shared" si="179"/>
        <v>0</v>
      </c>
    </row>
    <row r="1253" spans="1:10" x14ac:dyDescent="0.25">
      <c r="A1253">
        <v>1234</v>
      </c>
      <c r="B1253">
        <f t="shared" si="171"/>
        <v>0.86834313724932932</v>
      </c>
      <c r="C1253">
        <f t="shared" si="172"/>
        <v>4599.0304837899157</v>
      </c>
      <c r="D1253">
        <f t="shared" si="173"/>
        <v>0</v>
      </c>
      <c r="E1253">
        <f t="shared" si="177"/>
        <v>1800412.4236653766</v>
      </c>
      <c r="F1253">
        <f t="shared" si="174"/>
        <v>2960.6467644738132</v>
      </c>
      <c r="G1253">
        <f t="shared" si="178"/>
        <v>4599.0304837899157</v>
      </c>
      <c r="H1253">
        <f t="shared" si="175"/>
        <v>599.03048378991548</v>
      </c>
      <c r="I1253">
        <f t="shared" si="176"/>
        <v>1798774.0399460604</v>
      </c>
      <c r="J1253">
        <f t="shared" si="179"/>
        <v>0</v>
      </c>
    </row>
    <row r="1254" spans="1:10" x14ac:dyDescent="0.25">
      <c r="A1254">
        <v>1235</v>
      </c>
      <c r="B1254">
        <f t="shared" si="171"/>
        <v>0.86855928191241372</v>
      </c>
      <c r="C1254">
        <f t="shared" si="172"/>
        <v>4599.2019286819241</v>
      </c>
      <c r="D1254">
        <f t="shared" si="173"/>
        <v>0</v>
      </c>
      <c r="E1254">
        <f t="shared" si="177"/>
        <v>1798774.0399460604</v>
      </c>
      <c r="F1254">
        <f t="shared" si="174"/>
        <v>2957.9525620822942</v>
      </c>
      <c r="G1254">
        <f t="shared" si="178"/>
        <v>4599.2019286819241</v>
      </c>
      <c r="H1254">
        <f t="shared" si="175"/>
        <v>599.20192868192396</v>
      </c>
      <c r="I1254">
        <f t="shared" si="176"/>
        <v>1797132.7905794608</v>
      </c>
      <c r="J1254">
        <f t="shared" si="179"/>
        <v>0</v>
      </c>
    </row>
    <row r="1255" spans="1:10" x14ac:dyDescent="0.25">
      <c r="A1255">
        <v>1236</v>
      </c>
      <c r="B1255">
        <f t="shared" si="171"/>
        <v>0.86877507172490853</v>
      </c>
      <c r="C1255">
        <f t="shared" si="172"/>
        <v>4599.3731048596028</v>
      </c>
      <c r="D1255">
        <f t="shared" si="173"/>
        <v>0</v>
      </c>
      <c r="E1255">
        <f t="shared" si="177"/>
        <v>1797132.7905794608</v>
      </c>
      <c r="F1255">
        <f t="shared" si="174"/>
        <v>2955.2536473430669</v>
      </c>
      <c r="G1255">
        <f t="shared" si="178"/>
        <v>4599.3731048596028</v>
      </c>
      <c r="H1255">
        <f t="shared" si="175"/>
        <v>599.37310485960245</v>
      </c>
      <c r="I1255">
        <f t="shared" si="176"/>
        <v>1795488.6711219442</v>
      </c>
      <c r="J1255">
        <f t="shared" si="179"/>
        <v>0</v>
      </c>
    </row>
    <row r="1256" spans="1:10" x14ac:dyDescent="0.25">
      <c r="A1256">
        <v>1237</v>
      </c>
      <c r="B1256">
        <f t="shared" si="171"/>
        <v>0.86899050726938154</v>
      </c>
      <c r="C1256">
        <f t="shared" si="172"/>
        <v>4599.5440127236916</v>
      </c>
      <c r="D1256">
        <f t="shared" si="173"/>
        <v>0</v>
      </c>
      <c r="E1256">
        <f t="shared" si="177"/>
        <v>1795488.6711219442</v>
      </c>
      <c r="F1256">
        <f t="shared" si="174"/>
        <v>2952.5500129489014</v>
      </c>
      <c r="G1256">
        <f t="shared" si="178"/>
        <v>4599.5440127236916</v>
      </c>
      <c r="H1256">
        <f t="shared" si="175"/>
        <v>599.54401272369114</v>
      </c>
      <c r="I1256">
        <f t="shared" si="176"/>
        <v>1793841.6771221694</v>
      </c>
      <c r="J1256">
        <f t="shared" si="179"/>
        <v>0</v>
      </c>
    </row>
    <row r="1257" spans="1:10" x14ac:dyDescent="0.25">
      <c r="A1257">
        <v>1238</v>
      </c>
      <c r="B1257">
        <f t="shared" si="171"/>
        <v>0.86920558912744417</v>
      </c>
      <c r="C1257">
        <f t="shared" si="172"/>
        <v>4599.7146526743982</v>
      </c>
      <c r="D1257">
        <f t="shared" si="173"/>
        <v>0</v>
      </c>
      <c r="E1257">
        <f t="shared" si="177"/>
        <v>1793841.6771221694</v>
      </c>
      <c r="F1257">
        <f t="shared" si="174"/>
        <v>2949.8416515798913</v>
      </c>
      <c r="G1257">
        <f t="shared" si="178"/>
        <v>4599.7146526743982</v>
      </c>
      <c r="H1257">
        <f t="shared" si="175"/>
        <v>599.71465267439805</v>
      </c>
      <c r="I1257">
        <f t="shared" si="176"/>
        <v>1792191.8041210747</v>
      </c>
      <c r="J1257">
        <f t="shared" si="179"/>
        <v>0</v>
      </c>
    </row>
    <row r="1258" spans="1:10" x14ac:dyDescent="0.25">
      <c r="A1258">
        <v>1239</v>
      </c>
      <c r="B1258">
        <f t="shared" si="171"/>
        <v>0.86942031787975316</v>
      </c>
      <c r="C1258">
        <f t="shared" si="172"/>
        <v>4599.8850251114</v>
      </c>
      <c r="D1258">
        <f t="shared" si="173"/>
        <v>0</v>
      </c>
      <c r="E1258">
        <f t="shared" si="177"/>
        <v>1792191.8041210747</v>
      </c>
      <c r="F1258">
        <f t="shared" si="174"/>
        <v>2947.1285559034354</v>
      </c>
      <c r="G1258">
        <f t="shared" si="178"/>
        <v>4599.8850251114</v>
      </c>
      <c r="H1258">
        <f t="shared" si="175"/>
        <v>599.88502511140041</v>
      </c>
      <c r="I1258">
        <f t="shared" si="176"/>
        <v>1790539.0476518667</v>
      </c>
      <c r="J1258">
        <f t="shared" si="179"/>
        <v>0</v>
      </c>
    </row>
    <row r="1259" spans="1:10" x14ac:dyDescent="0.25">
      <c r="A1259">
        <v>1240</v>
      </c>
      <c r="B1259">
        <f t="shared" si="171"/>
        <v>0.86963469410601191</v>
      </c>
      <c r="C1259">
        <f t="shared" si="172"/>
        <v>4600.0551304338442</v>
      </c>
      <c r="D1259">
        <f t="shared" si="173"/>
        <v>0</v>
      </c>
      <c r="E1259">
        <f t="shared" si="177"/>
        <v>1790539.0476518667</v>
      </c>
      <c r="F1259">
        <f t="shared" si="174"/>
        <v>2944.4107185742187</v>
      </c>
      <c r="G1259">
        <f t="shared" si="178"/>
        <v>4600.0551304338442</v>
      </c>
      <c r="H1259">
        <f t="shared" si="175"/>
        <v>600.05513043384394</v>
      </c>
      <c r="I1259">
        <f t="shared" si="176"/>
        <v>1788883.4032400071</v>
      </c>
      <c r="J1259">
        <f t="shared" si="179"/>
        <v>0</v>
      </c>
    </row>
    <row r="1260" spans="1:10" x14ac:dyDescent="0.25">
      <c r="A1260">
        <v>1241</v>
      </c>
      <c r="B1260">
        <f t="shared" si="171"/>
        <v>0.86984871838497191</v>
      </c>
      <c r="C1260">
        <f t="shared" si="172"/>
        <v>4600.2249690403432</v>
      </c>
      <c r="D1260">
        <f t="shared" si="173"/>
        <v>0</v>
      </c>
      <c r="E1260">
        <f t="shared" si="177"/>
        <v>1788883.4032400071</v>
      </c>
      <c r="F1260">
        <f t="shared" si="174"/>
        <v>2941.6881322341887</v>
      </c>
      <c r="G1260">
        <f t="shared" si="178"/>
        <v>4600.2249690403432</v>
      </c>
      <c r="H1260">
        <f t="shared" si="175"/>
        <v>600.22496904034335</v>
      </c>
      <c r="I1260">
        <f t="shared" si="176"/>
        <v>1787224.8664032009</v>
      </c>
      <c r="J1260">
        <f t="shared" si="179"/>
        <v>0</v>
      </c>
    </row>
    <row r="1261" spans="1:10" x14ac:dyDescent="0.25">
      <c r="A1261">
        <v>1242</v>
      </c>
      <c r="B1261">
        <f t="shared" si="171"/>
        <v>0.87006239129443474</v>
      </c>
      <c r="C1261">
        <f t="shared" si="172"/>
        <v>4600.3945413289839</v>
      </c>
      <c r="D1261">
        <f t="shared" si="173"/>
        <v>0</v>
      </c>
      <c r="E1261">
        <f t="shared" si="177"/>
        <v>1787224.8664032009</v>
      </c>
      <c r="F1261">
        <f t="shared" si="174"/>
        <v>2938.9607895125396</v>
      </c>
      <c r="G1261">
        <f t="shared" si="178"/>
        <v>4600.3945413289839</v>
      </c>
      <c r="H1261">
        <f t="shared" si="175"/>
        <v>600.39454132898402</v>
      </c>
      <c r="I1261">
        <f t="shared" si="176"/>
        <v>1785563.4326513845</v>
      </c>
      <c r="J1261">
        <f t="shared" si="179"/>
        <v>0</v>
      </c>
    </row>
    <row r="1262" spans="1:10" x14ac:dyDescent="0.25">
      <c r="A1262">
        <v>1243</v>
      </c>
      <c r="B1262">
        <f t="shared" si="171"/>
        <v>0.8702757134112532</v>
      </c>
      <c r="C1262">
        <f t="shared" si="172"/>
        <v>4600.5638476973209</v>
      </c>
      <c r="D1262">
        <f t="shared" si="173"/>
        <v>0</v>
      </c>
      <c r="E1262">
        <f t="shared" si="177"/>
        <v>1785563.4326513845</v>
      </c>
      <c r="F1262">
        <f t="shared" si="174"/>
        <v>2936.2286830256885</v>
      </c>
      <c r="G1262">
        <f t="shared" si="178"/>
        <v>4600.5638476973209</v>
      </c>
      <c r="H1262">
        <f t="shared" si="175"/>
        <v>600.56384769732097</v>
      </c>
      <c r="I1262">
        <f t="shared" si="176"/>
        <v>1783899.0974867127</v>
      </c>
      <c r="J1262">
        <f t="shared" si="179"/>
        <v>0</v>
      </c>
    </row>
    <row r="1263" spans="1:10" x14ac:dyDescent="0.25">
      <c r="A1263">
        <v>1244</v>
      </c>
      <c r="B1263">
        <f t="shared" si="171"/>
        <v>0.87048868531133328</v>
      </c>
      <c r="C1263">
        <f t="shared" si="172"/>
        <v>4600.7328885423804</v>
      </c>
      <c r="D1263">
        <f t="shared" si="173"/>
        <v>0</v>
      </c>
      <c r="E1263">
        <f t="shared" si="177"/>
        <v>1783899.0974867127</v>
      </c>
      <c r="F1263">
        <f t="shared" si="174"/>
        <v>2933.4918053772585</v>
      </c>
      <c r="G1263">
        <f t="shared" si="178"/>
        <v>4600.7328885423804</v>
      </c>
      <c r="H1263">
        <f t="shared" si="175"/>
        <v>600.73288854238035</v>
      </c>
      <c r="I1263">
        <f t="shared" si="176"/>
        <v>1782231.8564035476</v>
      </c>
      <c r="J1263">
        <f t="shared" si="179"/>
        <v>0</v>
      </c>
    </row>
    <row r="1264" spans="1:10" x14ac:dyDescent="0.25">
      <c r="A1264">
        <v>1245</v>
      </c>
      <c r="B1264">
        <f t="shared" si="171"/>
        <v>0.87070130756963526</v>
      </c>
      <c r="C1264">
        <f t="shared" si="172"/>
        <v>4600.9016642606603</v>
      </c>
      <c r="D1264">
        <f t="shared" si="173"/>
        <v>0</v>
      </c>
      <c r="E1264">
        <f t="shared" si="177"/>
        <v>1782231.8564035476</v>
      </c>
      <c r="F1264">
        <f t="shared" si="174"/>
        <v>2930.7501491580565</v>
      </c>
      <c r="G1264">
        <f t="shared" si="178"/>
        <v>4600.9016642606603</v>
      </c>
      <c r="H1264">
        <f t="shared" si="175"/>
        <v>600.90166426066014</v>
      </c>
      <c r="I1264">
        <f t="shared" si="176"/>
        <v>1780561.7048884449</v>
      </c>
      <c r="J1264">
        <f t="shared" si="179"/>
        <v>0</v>
      </c>
    </row>
    <row r="1265" spans="1:10" x14ac:dyDescent="0.25">
      <c r="A1265">
        <v>1246</v>
      </c>
      <c r="B1265">
        <f t="shared" si="171"/>
        <v>0.87091358076017555</v>
      </c>
      <c r="C1265">
        <f t="shared" si="172"/>
        <v>4601.0701752481291</v>
      </c>
      <c r="D1265">
        <f t="shared" si="173"/>
        <v>0</v>
      </c>
      <c r="E1265">
        <f t="shared" si="177"/>
        <v>1780561.7048884449</v>
      </c>
      <c r="F1265">
        <f t="shared" si="174"/>
        <v>2928.0037069460532</v>
      </c>
      <c r="G1265">
        <f t="shared" si="178"/>
        <v>4601.0701752481291</v>
      </c>
      <c r="H1265">
        <f t="shared" si="175"/>
        <v>601.07017524812943</v>
      </c>
      <c r="I1265">
        <f t="shared" si="176"/>
        <v>1778888.6384201427</v>
      </c>
      <c r="J1265">
        <f t="shared" si="179"/>
        <v>0</v>
      </c>
    </row>
    <row r="1266" spans="1:10" x14ac:dyDescent="0.25">
      <c r="A1266">
        <v>1247</v>
      </c>
      <c r="B1266">
        <f t="shared" si="171"/>
        <v>0.87112550545602829</v>
      </c>
      <c r="C1266">
        <f t="shared" si="172"/>
        <v>4601.2384219002306</v>
      </c>
      <c r="D1266">
        <f t="shared" si="173"/>
        <v>0</v>
      </c>
      <c r="E1266">
        <f t="shared" si="177"/>
        <v>1778888.6384201427</v>
      </c>
      <c r="F1266">
        <f t="shared" si="174"/>
        <v>2925.2524713063635</v>
      </c>
      <c r="G1266">
        <f t="shared" si="178"/>
        <v>4601.2384219002306</v>
      </c>
      <c r="H1266">
        <f t="shared" si="175"/>
        <v>601.23842190023038</v>
      </c>
      <c r="I1266">
        <f t="shared" si="176"/>
        <v>1777212.6524695489</v>
      </c>
      <c r="J1266">
        <f t="shared" si="179"/>
        <v>0</v>
      </c>
    </row>
    <row r="1267" spans="1:10" x14ac:dyDescent="0.25">
      <c r="A1267">
        <v>1248</v>
      </c>
      <c r="B1267">
        <f t="shared" si="171"/>
        <v>0.87133708222932671</v>
      </c>
      <c r="C1267">
        <f t="shared" si="172"/>
        <v>4601.4064046118774</v>
      </c>
      <c r="D1267">
        <f t="shared" si="173"/>
        <v>0</v>
      </c>
      <c r="E1267">
        <f t="shared" si="177"/>
        <v>1777212.6524695489</v>
      </c>
      <c r="F1267">
        <f t="shared" si="174"/>
        <v>2922.496434791226</v>
      </c>
      <c r="G1267">
        <f t="shared" si="178"/>
        <v>4601.4064046118774</v>
      </c>
      <c r="H1267">
        <f t="shared" si="175"/>
        <v>601.40640461187741</v>
      </c>
      <c r="I1267">
        <f t="shared" si="176"/>
        <v>1775533.7424997282</v>
      </c>
      <c r="J1267">
        <f t="shared" si="179"/>
        <v>0</v>
      </c>
    </row>
    <row r="1268" spans="1:10" x14ac:dyDescent="0.25">
      <c r="A1268">
        <v>1249</v>
      </c>
      <c r="B1268">
        <f t="shared" si="171"/>
        <v>0.87154831165126478</v>
      </c>
      <c r="C1268">
        <f t="shared" si="172"/>
        <v>4601.5741237774591</v>
      </c>
      <c r="D1268">
        <f t="shared" si="173"/>
        <v>0</v>
      </c>
      <c r="E1268">
        <f t="shared" si="177"/>
        <v>1775533.7424997282</v>
      </c>
      <c r="F1268">
        <f t="shared" si="174"/>
        <v>2919.7355899399818</v>
      </c>
      <c r="G1268">
        <f t="shared" si="178"/>
        <v>4601.5741237774591</v>
      </c>
      <c r="H1268">
        <f t="shared" si="175"/>
        <v>601.57412377745891</v>
      </c>
      <c r="I1268">
        <f t="shared" si="176"/>
        <v>1773851.9039658906</v>
      </c>
      <c r="J1268">
        <f t="shared" si="179"/>
        <v>0</v>
      </c>
    </row>
    <row r="1269" spans="1:10" x14ac:dyDescent="0.25">
      <c r="A1269">
        <v>1250</v>
      </c>
      <c r="B1269">
        <f t="shared" si="171"/>
        <v>0.87175919429209858</v>
      </c>
      <c r="C1269">
        <f t="shared" si="172"/>
        <v>4601.7415797908361</v>
      </c>
      <c r="D1269">
        <f t="shared" si="173"/>
        <v>0</v>
      </c>
      <c r="E1269">
        <f t="shared" si="177"/>
        <v>1773851.9039658906</v>
      </c>
      <c r="F1269">
        <f t="shared" si="174"/>
        <v>2916.969929279056</v>
      </c>
      <c r="G1269">
        <f t="shared" si="178"/>
        <v>4601.7415797908361</v>
      </c>
      <c r="H1269">
        <f t="shared" si="175"/>
        <v>601.74157979083623</v>
      </c>
      <c r="I1269">
        <f t="shared" si="176"/>
        <v>1772167.1323153789</v>
      </c>
      <c r="J1269">
        <f t="shared" si="179"/>
        <v>0</v>
      </c>
    </row>
    <row r="1270" spans="1:10" x14ac:dyDescent="0.25">
      <c r="A1270">
        <v>1251</v>
      </c>
      <c r="B1270">
        <f t="shared" si="171"/>
        <v>0.87196973072114825</v>
      </c>
      <c r="C1270">
        <f t="shared" si="172"/>
        <v>4601.9087730453457</v>
      </c>
      <c r="D1270">
        <f t="shared" si="173"/>
        <v>0</v>
      </c>
      <c r="E1270">
        <f t="shared" si="177"/>
        <v>1772167.1323153789</v>
      </c>
      <c r="F1270">
        <f t="shared" si="174"/>
        <v>2914.1994453219359</v>
      </c>
      <c r="G1270">
        <f t="shared" si="178"/>
        <v>4601.9087730453457</v>
      </c>
      <c r="H1270">
        <f t="shared" si="175"/>
        <v>601.90877304534592</v>
      </c>
      <c r="I1270">
        <f t="shared" si="176"/>
        <v>1770479.4229876555</v>
      </c>
      <c r="J1270">
        <f t="shared" si="179"/>
        <v>0</v>
      </c>
    </row>
    <row r="1271" spans="1:10" x14ac:dyDescent="0.25">
      <c r="A1271">
        <v>1252</v>
      </c>
      <c r="B1271">
        <f t="shared" si="171"/>
        <v>0.87217992150679913</v>
      </c>
      <c r="C1271">
        <f t="shared" si="172"/>
        <v>4602.0757039337996</v>
      </c>
      <c r="D1271">
        <f t="shared" si="173"/>
        <v>0</v>
      </c>
      <c r="E1271">
        <f t="shared" si="177"/>
        <v>1770479.4229876555</v>
      </c>
      <c r="F1271">
        <f t="shared" si="174"/>
        <v>2911.4241305691503</v>
      </c>
      <c r="G1271">
        <f t="shared" si="178"/>
        <v>4602.0757039337996</v>
      </c>
      <c r="H1271">
        <f t="shared" si="175"/>
        <v>602.07570393379922</v>
      </c>
      <c r="I1271">
        <f t="shared" si="176"/>
        <v>1768788.7714142909</v>
      </c>
      <c r="J1271">
        <f t="shared" si="179"/>
        <v>0</v>
      </c>
    </row>
    <row r="1272" spans="1:10" x14ac:dyDescent="0.25">
      <c r="A1272">
        <v>1253</v>
      </c>
      <c r="B1272">
        <f t="shared" si="171"/>
        <v>0.8723897672165033</v>
      </c>
      <c r="C1272">
        <f t="shared" si="172"/>
        <v>4602.2423728484819</v>
      </c>
      <c r="D1272">
        <f t="shared" si="173"/>
        <v>0</v>
      </c>
      <c r="E1272">
        <f t="shared" si="177"/>
        <v>1768788.7714142909</v>
      </c>
      <c r="F1272">
        <f t="shared" si="174"/>
        <v>2908.6439775082513</v>
      </c>
      <c r="G1272">
        <f t="shared" si="178"/>
        <v>4602.2423728484819</v>
      </c>
      <c r="H1272">
        <f t="shared" si="175"/>
        <v>602.2423728484822</v>
      </c>
      <c r="I1272">
        <f t="shared" si="176"/>
        <v>1767095.1730189505</v>
      </c>
      <c r="J1272">
        <f t="shared" si="179"/>
        <v>0</v>
      </c>
    </row>
    <row r="1273" spans="1:10" x14ac:dyDescent="0.25">
      <c r="A1273">
        <v>1254</v>
      </c>
      <c r="B1273">
        <f t="shared" si="171"/>
        <v>0.87259926841678126</v>
      </c>
      <c r="C1273">
        <f t="shared" si="172"/>
        <v>4602.4087801811575</v>
      </c>
      <c r="D1273">
        <f t="shared" si="173"/>
        <v>0</v>
      </c>
      <c r="E1273">
        <f t="shared" si="177"/>
        <v>1767095.1730189505</v>
      </c>
      <c r="F1273">
        <f t="shared" si="174"/>
        <v>2905.8589786137895</v>
      </c>
      <c r="G1273">
        <f t="shared" si="178"/>
        <v>4602.4087801811575</v>
      </c>
      <c r="H1273">
        <f t="shared" si="175"/>
        <v>602.40878018115734</v>
      </c>
      <c r="I1273">
        <f t="shared" si="176"/>
        <v>1765398.6232173832</v>
      </c>
      <c r="J1273">
        <f t="shared" si="179"/>
        <v>0</v>
      </c>
    </row>
    <row r="1274" spans="1:10" x14ac:dyDescent="0.25">
      <c r="A1274">
        <v>1255</v>
      </c>
      <c r="B1274">
        <f t="shared" si="171"/>
        <v>0.87280842567322381</v>
      </c>
      <c r="C1274">
        <f t="shared" si="172"/>
        <v>4602.5749263230628</v>
      </c>
      <c r="D1274">
        <f t="shared" si="173"/>
        <v>0</v>
      </c>
      <c r="E1274">
        <f t="shared" si="177"/>
        <v>1765398.6232173832</v>
      </c>
      <c r="F1274">
        <f t="shared" si="174"/>
        <v>2903.0691263473</v>
      </c>
      <c r="G1274">
        <f t="shared" si="178"/>
        <v>4602.5749263230628</v>
      </c>
      <c r="H1274">
        <f t="shared" si="175"/>
        <v>602.57492632306298</v>
      </c>
      <c r="I1274">
        <f t="shared" si="176"/>
        <v>1763699.1174174075</v>
      </c>
      <c r="J1274">
        <f t="shared" si="179"/>
        <v>0</v>
      </c>
    </row>
    <row r="1275" spans="1:10" x14ac:dyDescent="0.25">
      <c r="A1275">
        <v>1256</v>
      </c>
      <c r="B1275">
        <f t="shared" si="171"/>
        <v>0.87301723955049282</v>
      </c>
      <c r="C1275">
        <f t="shared" si="172"/>
        <v>4602.7408116649149</v>
      </c>
      <c r="D1275">
        <f t="shared" si="173"/>
        <v>0</v>
      </c>
      <c r="E1275">
        <f t="shared" si="177"/>
        <v>1763699.1174174075</v>
      </c>
      <c r="F1275">
        <f t="shared" si="174"/>
        <v>2900.2744131572749</v>
      </c>
      <c r="G1275">
        <f t="shared" si="178"/>
        <v>4602.7408116649149</v>
      </c>
      <c r="H1275">
        <f t="shared" si="175"/>
        <v>602.74081166491476</v>
      </c>
      <c r="I1275">
        <f t="shared" si="176"/>
        <v>1761996.6510188999</v>
      </c>
      <c r="J1275">
        <f t="shared" si="179"/>
        <v>0</v>
      </c>
    </row>
    <row r="1276" spans="1:10" x14ac:dyDescent="0.25">
      <c r="A1276">
        <v>1257</v>
      </c>
      <c r="B1276">
        <f t="shared" si="171"/>
        <v>0.87322571061232312</v>
      </c>
      <c r="C1276">
        <f t="shared" si="172"/>
        <v>4602.9064365969052</v>
      </c>
      <c r="D1276">
        <f t="shared" si="173"/>
        <v>0</v>
      </c>
      <c r="E1276">
        <f t="shared" si="177"/>
        <v>1761996.6510188999</v>
      </c>
      <c r="F1276">
        <f t="shared" si="174"/>
        <v>2897.4748314791473</v>
      </c>
      <c r="G1276">
        <f t="shared" si="178"/>
        <v>4602.9064365969052</v>
      </c>
      <c r="H1276">
        <f t="shared" si="175"/>
        <v>602.90643659690522</v>
      </c>
      <c r="I1276">
        <f t="shared" si="176"/>
        <v>1760291.219413782</v>
      </c>
      <c r="J1276">
        <f t="shared" si="179"/>
        <v>0</v>
      </c>
    </row>
    <row r="1277" spans="1:10" x14ac:dyDescent="0.25">
      <c r="A1277">
        <v>1258</v>
      </c>
      <c r="B1277">
        <f t="shared" si="171"/>
        <v>0.87343383942152442</v>
      </c>
      <c r="C1277">
        <f t="shared" si="172"/>
        <v>4603.071801508705</v>
      </c>
      <c r="D1277">
        <f t="shared" si="173"/>
        <v>0</v>
      </c>
      <c r="E1277">
        <f t="shared" si="177"/>
        <v>1760291.219413782</v>
      </c>
      <c r="F1277">
        <f t="shared" si="174"/>
        <v>2894.6703737352686</v>
      </c>
      <c r="G1277">
        <f t="shared" si="178"/>
        <v>4603.071801508705</v>
      </c>
      <c r="H1277">
        <f t="shared" si="175"/>
        <v>603.07180150870522</v>
      </c>
      <c r="I1277">
        <f t="shared" si="176"/>
        <v>1758582.8179860085</v>
      </c>
      <c r="J1277">
        <f t="shared" si="179"/>
        <v>0</v>
      </c>
    </row>
    <row r="1278" spans="1:10" x14ac:dyDescent="0.25">
      <c r="A1278">
        <v>1259</v>
      </c>
      <c r="B1278">
        <f t="shared" si="171"/>
        <v>0.8736416265399819</v>
      </c>
      <c r="C1278">
        <f t="shared" si="172"/>
        <v>4603.2369067894633</v>
      </c>
      <c r="D1278">
        <f t="shared" si="173"/>
        <v>0</v>
      </c>
      <c r="E1278">
        <f t="shared" si="177"/>
        <v>1758582.8179860085</v>
      </c>
      <c r="F1278">
        <f t="shared" si="174"/>
        <v>2891.8610323348898</v>
      </c>
      <c r="G1278">
        <f t="shared" si="178"/>
        <v>4603.2369067894633</v>
      </c>
      <c r="H1278">
        <f t="shared" si="175"/>
        <v>603.23690678946321</v>
      </c>
      <c r="I1278">
        <f t="shared" si="176"/>
        <v>1756871.4421115539</v>
      </c>
      <c r="J1278">
        <f t="shared" si="179"/>
        <v>0</v>
      </c>
    </row>
    <row r="1279" spans="1:10" x14ac:dyDescent="0.25">
      <c r="A1279">
        <v>1260</v>
      </c>
      <c r="B1279">
        <f t="shared" si="171"/>
        <v>0.87384907252865873</v>
      </c>
      <c r="C1279">
        <f t="shared" si="172"/>
        <v>4603.4017528278073</v>
      </c>
      <c r="D1279">
        <f t="shared" si="173"/>
        <v>0</v>
      </c>
      <c r="E1279">
        <f t="shared" si="177"/>
        <v>1756871.4421115539</v>
      </c>
      <c r="F1279">
        <f t="shared" si="174"/>
        <v>2889.0467996741377</v>
      </c>
      <c r="G1279">
        <f t="shared" si="178"/>
        <v>4603.4017528278073</v>
      </c>
      <c r="H1279">
        <f t="shared" si="175"/>
        <v>603.40175282780717</v>
      </c>
      <c r="I1279">
        <f t="shared" si="176"/>
        <v>1755157.0871584001</v>
      </c>
      <c r="J1279">
        <f t="shared" si="179"/>
        <v>0</v>
      </c>
    </row>
    <row r="1280" spans="1:10" x14ac:dyDescent="0.25">
      <c r="A1280">
        <v>1261</v>
      </c>
      <c r="B1280">
        <f t="shared" si="171"/>
        <v>0.87405617794759705</v>
      </c>
      <c r="C1280">
        <f t="shared" si="172"/>
        <v>4603.5663400118437</v>
      </c>
      <c r="D1280">
        <f t="shared" si="173"/>
        <v>0</v>
      </c>
      <c r="E1280">
        <f t="shared" si="177"/>
        <v>1755157.0871584001</v>
      </c>
      <c r="F1280">
        <f t="shared" si="174"/>
        <v>2886.2276681359976</v>
      </c>
      <c r="G1280">
        <f t="shared" si="178"/>
        <v>4603.5663400118437</v>
      </c>
      <c r="H1280">
        <f t="shared" si="175"/>
        <v>603.56634001184398</v>
      </c>
      <c r="I1280">
        <f t="shared" si="176"/>
        <v>1753439.7484865242</v>
      </c>
      <c r="J1280">
        <f t="shared" si="179"/>
        <v>0</v>
      </c>
    </row>
    <row r="1281" spans="1:10" x14ac:dyDescent="0.25">
      <c r="A1281">
        <v>1262</v>
      </c>
      <c r="B1281">
        <f t="shared" si="171"/>
        <v>0.87426294335591936</v>
      </c>
      <c r="C1281">
        <f t="shared" si="172"/>
        <v>4603.7306687291612</v>
      </c>
      <c r="D1281">
        <f t="shared" si="173"/>
        <v>0</v>
      </c>
      <c r="E1281">
        <f t="shared" si="177"/>
        <v>1753439.7484865242</v>
      </c>
      <c r="F1281">
        <f t="shared" si="174"/>
        <v>2883.4036300902903</v>
      </c>
      <c r="G1281">
        <f t="shared" si="178"/>
        <v>4603.7306687291612</v>
      </c>
      <c r="H1281">
        <f t="shared" si="175"/>
        <v>603.7306687291607</v>
      </c>
      <c r="I1281">
        <f t="shared" si="176"/>
        <v>1751719.4214478852</v>
      </c>
      <c r="J1281">
        <f t="shared" si="179"/>
        <v>0</v>
      </c>
    </row>
    <row r="1282" spans="1:10" x14ac:dyDescent="0.25">
      <c r="A1282">
        <v>1263</v>
      </c>
      <c r="B1282">
        <f t="shared" si="171"/>
        <v>0.87446936931183039</v>
      </c>
      <c r="C1282">
        <f t="shared" si="172"/>
        <v>4603.8947393668241</v>
      </c>
      <c r="D1282">
        <f t="shared" si="173"/>
        <v>0</v>
      </c>
      <c r="E1282">
        <f t="shared" si="177"/>
        <v>1751719.4214478852</v>
      </c>
      <c r="F1282">
        <f t="shared" si="174"/>
        <v>2880.5746778936518</v>
      </c>
      <c r="G1282">
        <f t="shared" si="178"/>
        <v>4603.8947393668241</v>
      </c>
      <c r="H1282">
        <f t="shared" si="175"/>
        <v>603.89473936682407</v>
      </c>
      <c r="I1282">
        <f t="shared" si="176"/>
        <v>1749996.101386412</v>
      </c>
      <c r="J1282">
        <f t="shared" si="179"/>
        <v>0</v>
      </c>
    </row>
    <row r="1283" spans="1:10" x14ac:dyDescent="0.25">
      <c r="A1283">
        <v>1264</v>
      </c>
      <c r="B1283">
        <f t="shared" si="171"/>
        <v>0.87467545637261856</v>
      </c>
      <c r="C1283">
        <f t="shared" si="172"/>
        <v>4604.0585523113823</v>
      </c>
      <c r="D1283">
        <f t="shared" si="173"/>
        <v>0</v>
      </c>
      <c r="E1283">
        <f t="shared" si="177"/>
        <v>1749996.101386412</v>
      </c>
      <c r="F1283">
        <f t="shared" si="174"/>
        <v>2877.7408038895132</v>
      </c>
      <c r="G1283">
        <f t="shared" si="178"/>
        <v>4604.0585523113823</v>
      </c>
      <c r="H1283">
        <f t="shared" si="175"/>
        <v>604.0585523113823</v>
      </c>
      <c r="I1283">
        <f t="shared" si="176"/>
        <v>1748269.7836379902</v>
      </c>
      <c r="J1283">
        <f t="shared" si="179"/>
        <v>0</v>
      </c>
    </row>
    <row r="1284" spans="1:10" x14ac:dyDescent="0.25">
      <c r="A1284">
        <v>1265</v>
      </c>
      <c r="B1284">
        <f t="shared" si="171"/>
        <v>0.87488120509465706</v>
      </c>
      <c r="C1284">
        <f t="shared" si="172"/>
        <v>4604.2221079488645</v>
      </c>
      <c r="D1284">
        <f t="shared" si="173"/>
        <v>0</v>
      </c>
      <c r="E1284">
        <f t="shared" si="177"/>
        <v>1748269.7836379902</v>
      </c>
      <c r="F1284">
        <f t="shared" si="174"/>
        <v>2874.9020004080789</v>
      </c>
      <c r="G1284">
        <f t="shared" si="178"/>
        <v>4604.2221079488645</v>
      </c>
      <c r="H1284">
        <f t="shared" si="175"/>
        <v>604.22210794886462</v>
      </c>
      <c r="I1284">
        <f t="shared" si="176"/>
        <v>1746540.4635304494</v>
      </c>
      <c r="J1284">
        <f t="shared" si="179"/>
        <v>0</v>
      </c>
    </row>
    <row r="1285" spans="1:10" x14ac:dyDescent="0.25">
      <c r="A1285">
        <v>1266</v>
      </c>
      <c r="B1285">
        <f t="shared" si="171"/>
        <v>0.87508661603340587</v>
      </c>
      <c r="C1285">
        <f t="shared" si="172"/>
        <v>4604.3854066647818</v>
      </c>
      <c r="D1285">
        <f t="shared" si="173"/>
        <v>0</v>
      </c>
      <c r="E1285">
        <f t="shared" si="177"/>
        <v>1746540.4635304494</v>
      </c>
      <c r="F1285">
        <f t="shared" si="174"/>
        <v>2872.058259766306</v>
      </c>
      <c r="G1285">
        <f t="shared" si="178"/>
        <v>4604.3854066647818</v>
      </c>
      <c r="H1285">
        <f t="shared" si="175"/>
        <v>604.38540666478218</v>
      </c>
      <c r="I1285">
        <f t="shared" si="176"/>
        <v>1744808.1363835509</v>
      </c>
      <c r="J1285">
        <f t="shared" si="179"/>
        <v>0</v>
      </c>
    </row>
    <row r="1286" spans="1:10" x14ac:dyDescent="0.25">
      <c r="A1286">
        <v>1267</v>
      </c>
      <c r="B1286">
        <f t="shared" si="171"/>
        <v>0.87529168974341309</v>
      </c>
      <c r="C1286">
        <f t="shared" si="172"/>
        <v>4604.548448844128</v>
      </c>
      <c r="D1286">
        <f t="shared" si="173"/>
        <v>0</v>
      </c>
      <c r="E1286">
        <f t="shared" si="177"/>
        <v>1744808.1363835509</v>
      </c>
      <c r="F1286">
        <f t="shared" si="174"/>
        <v>2869.2095742678839</v>
      </c>
      <c r="G1286">
        <f t="shared" si="178"/>
        <v>4604.548448844128</v>
      </c>
      <c r="H1286">
        <f t="shared" si="175"/>
        <v>604.54844884412819</v>
      </c>
      <c r="I1286">
        <f t="shared" si="176"/>
        <v>1743072.7975089748</v>
      </c>
      <c r="J1286">
        <f t="shared" si="179"/>
        <v>0</v>
      </c>
    </row>
    <row r="1287" spans="1:10" x14ac:dyDescent="0.25">
      <c r="A1287">
        <v>1268</v>
      </c>
      <c r="B1287">
        <f t="shared" si="171"/>
        <v>0.87549642677831629</v>
      </c>
      <c r="C1287">
        <f t="shared" si="172"/>
        <v>4604.711234871379</v>
      </c>
      <c r="D1287">
        <f t="shared" si="173"/>
        <v>0</v>
      </c>
      <c r="E1287">
        <f t="shared" si="177"/>
        <v>1743072.7975089748</v>
      </c>
      <c r="F1287">
        <f t="shared" si="174"/>
        <v>2866.355936203212</v>
      </c>
      <c r="G1287">
        <f t="shared" si="178"/>
        <v>4604.711234871379</v>
      </c>
      <c r="H1287">
        <f t="shared" si="175"/>
        <v>604.71123487137913</v>
      </c>
      <c r="I1287">
        <f t="shared" si="176"/>
        <v>1741334.4422103066</v>
      </c>
      <c r="J1287">
        <f t="shared" si="179"/>
        <v>0</v>
      </c>
    </row>
    <row r="1288" spans="1:10" x14ac:dyDescent="0.25">
      <c r="A1288">
        <v>1269</v>
      </c>
      <c r="B1288">
        <f t="shared" si="171"/>
        <v>0.87570082769084434</v>
      </c>
      <c r="C1288">
        <f t="shared" si="172"/>
        <v>4604.8737651304937</v>
      </c>
      <c r="D1288">
        <f t="shared" si="173"/>
        <v>0</v>
      </c>
      <c r="E1288">
        <f t="shared" si="177"/>
        <v>1741334.4422103066</v>
      </c>
      <c r="F1288">
        <f t="shared" si="174"/>
        <v>2863.4973378493805</v>
      </c>
      <c r="G1288">
        <f t="shared" si="178"/>
        <v>4604.8737651304937</v>
      </c>
      <c r="H1288">
        <f t="shared" si="175"/>
        <v>604.87376513049412</v>
      </c>
      <c r="I1288">
        <f t="shared" si="176"/>
        <v>1739593.0657830255</v>
      </c>
      <c r="J1288">
        <f t="shared" si="179"/>
        <v>0</v>
      </c>
    </row>
    <row r="1289" spans="1:10" x14ac:dyDescent="0.25">
      <c r="A1289">
        <v>1270</v>
      </c>
      <c r="B1289">
        <f t="shared" si="171"/>
        <v>0.87590489303281827</v>
      </c>
      <c r="C1289">
        <f t="shared" si="172"/>
        <v>4605.0360400049167</v>
      </c>
      <c r="D1289">
        <f t="shared" si="173"/>
        <v>0</v>
      </c>
      <c r="E1289">
        <f t="shared" si="177"/>
        <v>1739593.0657830255</v>
      </c>
      <c r="F1289">
        <f t="shared" si="174"/>
        <v>2860.6337714701476</v>
      </c>
      <c r="G1289">
        <f t="shared" si="178"/>
        <v>4605.0360400049167</v>
      </c>
      <c r="H1289">
        <f t="shared" si="175"/>
        <v>605.03604000491691</v>
      </c>
      <c r="I1289">
        <f t="shared" si="176"/>
        <v>1737848.6635144907</v>
      </c>
      <c r="J1289">
        <f t="shared" si="179"/>
        <v>0</v>
      </c>
    </row>
    <row r="1290" spans="1:10" x14ac:dyDescent="0.25">
      <c r="A1290">
        <v>1271</v>
      </c>
      <c r="B1290">
        <f t="shared" si="171"/>
        <v>0.87610862335515349</v>
      </c>
      <c r="C1290">
        <f t="shared" si="172"/>
        <v>4605.1980598775745</v>
      </c>
      <c r="D1290">
        <f t="shared" si="173"/>
        <v>0</v>
      </c>
      <c r="E1290">
        <f t="shared" si="177"/>
        <v>1737848.6635144907</v>
      </c>
      <c r="F1290">
        <f t="shared" si="174"/>
        <v>2857.7652293159208</v>
      </c>
      <c r="G1290">
        <f t="shared" si="178"/>
        <v>4605.1980598775745</v>
      </c>
      <c r="H1290">
        <f t="shared" si="175"/>
        <v>605.19805987757479</v>
      </c>
      <c r="I1290">
        <f t="shared" si="176"/>
        <v>1736101.2306839291</v>
      </c>
      <c r="J1290">
        <f t="shared" si="179"/>
        <v>0</v>
      </c>
    </row>
    <row r="1291" spans="1:10" x14ac:dyDescent="0.25">
      <c r="A1291">
        <v>1272</v>
      </c>
      <c r="B1291">
        <f t="shared" si="171"/>
        <v>0.87631201920786095</v>
      </c>
      <c r="C1291">
        <f t="shared" si="172"/>
        <v>4605.3598251308804</v>
      </c>
      <c r="D1291">
        <f t="shared" si="173"/>
        <v>0</v>
      </c>
      <c r="E1291">
        <f t="shared" si="177"/>
        <v>1736101.2306839291</v>
      </c>
      <c r="F1291">
        <f t="shared" si="174"/>
        <v>2854.8917036237322</v>
      </c>
      <c r="G1291">
        <f t="shared" si="178"/>
        <v>4605.3598251308804</v>
      </c>
      <c r="H1291">
        <f t="shared" si="175"/>
        <v>605.35982513088049</v>
      </c>
      <c r="I1291">
        <f t="shared" si="176"/>
        <v>1734350.7625624221</v>
      </c>
      <c r="J1291">
        <f t="shared" si="179"/>
        <v>0</v>
      </c>
    </row>
    <row r="1292" spans="1:10" x14ac:dyDescent="0.25">
      <c r="A1292">
        <v>1273</v>
      </c>
      <c r="B1292">
        <f t="shared" si="171"/>
        <v>0.8765150811400485</v>
      </c>
      <c r="C1292">
        <f t="shared" si="172"/>
        <v>4605.5213361467313</v>
      </c>
      <c r="D1292">
        <f t="shared" si="173"/>
        <v>0</v>
      </c>
      <c r="E1292">
        <f t="shared" si="177"/>
        <v>1734350.7625624221</v>
      </c>
      <c r="F1292">
        <f t="shared" si="174"/>
        <v>2852.0131866172214</v>
      </c>
      <c r="G1292">
        <f t="shared" si="178"/>
        <v>4605.5213361467313</v>
      </c>
      <c r="H1292">
        <f t="shared" si="175"/>
        <v>605.52133614673153</v>
      </c>
      <c r="I1292">
        <f t="shared" si="176"/>
        <v>1732597.2544128927</v>
      </c>
      <c r="J1292">
        <f t="shared" si="179"/>
        <v>0</v>
      </c>
    </row>
    <row r="1293" spans="1:10" x14ac:dyDescent="0.25">
      <c r="A1293">
        <v>1274</v>
      </c>
      <c r="B1293">
        <f t="shared" si="171"/>
        <v>0.87671780969992275</v>
      </c>
      <c r="C1293">
        <f t="shared" si="172"/>
        <v>4605.682593306512</v>
      </c>
      <c r="D1293">
        <f t="shared" si="173"/>
        <v>0</v>
      </c>
      <c r="E1293">
        <f t="shared" si="177"/>
        <v>1732597.2544128927</v>
      </c>
      <c r="F1293">
        <f t="shared" si="174"/>
        <v>2849.1296705066106</v>
      </c>
      <c r="G1293">
        <f t="shared" si="178"/>
        <v>4605.682593306512</v>
      </c>
      <c r="H1293">
        <f t="shared" si="175"/>
        <v>605.68259330651176</v>
      </c>
      <c r="I1293">
        <f t="shared" si="176"/>
        <v>1730840.7014900928</v>
      </c>
      <c r="J1293">
        <f t="shared" si="179"/>
        <v>0</v>
      </c>
    </row>
    <row r="1294" spans="1:10" x14ac:dyDescent="0.25">
      <c r="A1294">
        <v>1275</v>
      </c>
      <c r="B1294">
        <f t="shared" si="171"/>
        <v>0.87692020543478977</v>
      </c>
      <c r="C1294">
        <f t="shared" si="172"/>
        <v>4605.8435969910906</v>
      </c>
      <c r="D1294">
        <f t="shared" si="173"/>
        <v>0</v>
      </c>
      <c r="E1294">
        <f t="shared" si="177"/>
        <v>1730840.7014900928</v>
      </c>
      <c r="F1294">
        <f t="shared" si="174"/>
        <v>2846.2411474886862</v>
      </c>
      <c r="G1294">
        <f t="shared" si="178"/>
        <v>4605.8435969910906</v>
      </c>
      <c r="H1294">
        <f t="shared" si="175"/>
        <v>605.84359699109075</v>
      </c>
      <c r="I1294">
        <f t="shared" si="176"/>
        <v>1729081.0990405902</v>
      </c>
      <c r="J1294">
        <f t="shared" si="179"/>
        <v>0</v>
      </c>
    </row>
    <row r="1295" spans="1:10" x14ac:dyDescent="0.25">
      <c r="A1295">
        <v>1276</v>
      </c>
      <c r="B1295">
        <f t="shared" si="171"/>
        <v>0.87712226889105771</v>
      </c>
      <c r="C1295">
        <f t="shared" si="172"/>
        <v>4606.0043475808261</v>
      </c>
      <c r="D1295">
        <f t="shared" si="173"/>
        <v>0</v>
      </c>
      <c r="E1295">
        <f t="shared" si="177"/>
        <v>1729081.0990405902</v>
      </c>
      <c r="F1295">
        <f t="shared" si="174"/>
        <v>2843.347609746776</v>
      </c>
      <c r="G1295">
        <f t="shared" si="178"/>
        <v>4606.0043475808261</v>
      </c>
      <c r="H1295">
        <f t="shared" si="175"/>
        <v>606.00434758082554</v>
      </c>
      <c r="I1295">
        <f t="shared" si="176"/>
        <v>1727318.4423027562</v>
      </c>
      <c r="J1295">
        <f t="shared" si="179"/>
        <v>0</v>
      </c>
    </row>
    <row r="1296" spans="1:10" x14ac:dyDescent="0.25">
      <c r="A1296">
        <v>1277</v>
      </c>
      <c r="B1296">
        <f t="shared" si="171"/>
        <v>0.87732400061423732</v>
      </c>
      <c r="C1296">
        <f t="shared" si="172"/>
        <v>4606.1648454555598</v>
      </c>
      <c r="D1296">
        <f t="shared" si="173"/>
        <v>0</v>
      </c>
      <c r="E1296">
        <f t="shared" si="177"/>
        <v>1727318.4423027562</v>
      </c>
      <c r="F1296">
        <f t="shared" si="174"/>
        <v>2840.449049450729</v>
      </c>
      <c r="G1296">
        <f t="shared" si="178"/>
        <v>4606.1648454555598</v>
      </c>
      <c r="H1296">
        <f t="shared" si="175"/>
        <v>606.16484545555977</v>
      </c>
      <c r="I1296">
        <f t="shared" si="176"/>
        <v>1725552.7265067513</v>
      </c>
      <c r="J1296">
        <f t="shared" si="179"/>
        <v>0</v>
      </c>
    </row>
    <row r="1297" spans="1:10" x14ac:dyDescent="0.25">
      <c r="A1297">
        <v>1278</v>
      </c>
      <c r="B1297">
        <f t="shared" si="171"/>
        <v>0.87752540114894395</v>
      </c>
      <c r="C1297">
        <f t="shared" si="172"/>
        <v>4606.3250909946255</v>
      </c>
      <c r="D1297">
        <f t="shared" si="173"/>
        <v>0</v>
      </c>
      <c r="E1297">
        <f t="shared" si="177"/>
        <v>1725552.7265067513</v>
      </c>
      <c r="F1297">
        <f t="shared" si="174"/>
        <v>2837.5454587568925</v>
      </c>
      <c r="G1297">
        <f t="shared" si="178"/>
        <v>4606.3250909946255</v>
      </c>
      <c r="H1297">
        <f t="shared" si="175"/>
        <v>606.32509099462561</v>
      </c>
      <c r="I1297">
        <f t="shared" si="176"/>
        <v>1723783.9468745135</v>
      </c>
      <c r="J1297">
        <f t="shared" si="179"/>
        <v>0</v>
      </c>
    </row>
    <row r="1298" spans="1:10" x14ac:dyDescent="0.25">
      <c r="A1298">
        <v>1279</v>
      </c>
      <c r="B1298">
        <f t="shared" si="171"/>
        <v>0.87772647103889867</v>
      </c>
      <c r="C1298">
        <f t="shared" si="172"/>
        <v>4606.4850845768433</v>
      </c>
      <c r="D1298">
        <f t="shared" si="173"/>
        <v>0</v>
      </c>
      <c r="E1298">
        <f t="shared" si="177"/>
        <v>1723783.9468745135</v>
      </c>
      <c r="F1298">
        <f t="shared" si="174"/>
        <v>2834.6368298080929</v>
      </c>
      <c r="G1298">
        <f t="shared" si="178"/>
        <v>4606.4850845768433</v>
      </c>
      <c r="H1298">
        <f t="shared" si="175"/>
        <v>606.48508457684329</v>
      </c>
      <c r="I1298">
        <f t="shared" si="176"/>
        <v>1722012.0986197449</v>
      </c>
      <c r="J1298">
        <f t="shared" si="179"/>
        <v>0</v>
      </c>
    </row>
    <row r="1299" spans="1:10" x14ac:dyDescent="0.25">
      <c r="A1299">
        <v>1280</v>
      </c>
      <c r="B1299">
        <f t="shared" si="171"/>
        <v>0.87792721082693004</v>
      </c>
      <c r="C1299">
        <f t="shared" si="172"/>
        <v>4606.6448265805211</v>
      </c>
      <c r="D1299">
        <f t="shared" si="173"/>
        <v>0</v>
      </c>
      <c r="E1299">
        <f t="shared" si="177"/>
        <v>1722012.0986197449</v>
      </c>
      <c r="F1299">
        <f t="shared" si="174"/>
        <v>2831.7231547336119</v>
      </c>
      <c r="G1299">
        <f t="shared" si="178"/>
        <v>4606.6448265805211</v>
      </c>
      <c r="H1299">
        <f t="shared" si="175"/>
        <v>606.64482658052145</v>
      </c>
      <c r="I1299">
        <f t="shared" si="176"/>
        <v>1720237.176947898</v>
      </c>
      <c r="J1299">
        <f t="shared" si="179"/>
        <v>0</v>
      </c>
    </row>
    <row r="1300" spans="1:10" x14ac:dyDescent="0.25">
      <c r="A1300">
        <v>1281</v>
      </c>
      <c r="B1300">
        <f t="shared" ref="B1300:B1363" si="180">MAX(0,MIN(1,1-(1+$B$3)^-A1300))</f>
        <v>0.87812762105497533</v>
      </c>
      <c r="C1300">
        <f t="shared" ref="C1300:C1363" si="181">IF(1-$B$6*B1300&gt;0,$B$5/(1-$B$6*B1300),$B$5)</f>
        <v>4606.8043173834585</v>
      </c>
      <c r="D1300">
        <f t="shared" ref="D1300:D1363" si="182">IF(A1300&lt;=$B$4,C1300/(1+$B$3)^A1300,0)</f>
        <v>0</v>
      </c>
      <c r="E1300">
        <f t="shared" si="177"/>
        <v>1720237.176947898</v>
      </c>
      <c r="F1300">
        <f t="shared" ref="F1300:F1363" si="183">E1300*$B$3</f>
        <v>2828.8044256491671</v>
      </c>
      <c r="G1300">
        <f t="shared" si="178"/>
        <v>4606.8043173834585</v>
      </c>
      <c r="H1300">
        <f t="shared" ref="H1300:H1363" si="184">G1300*$B$6*B1300</f>
        <v>606.80431738345885</v>
      </c>
      <c r="I1300">
        <f t="shared" ref="I1300:I1339" si="185">MAX(0,E1300+F1300-G1300)</f>
        <v>1718459.1770561635</v>
      </c>
      <c r="J1300">
        <f t="shared" si="179"/>
        <v>0</v>
      </c>
    </row>
    <row r="1301" spans="1:10" x14ac:dyDescent="0.25">
      <c r="A1301">
        <v>1282</v>
      </c>
      <c r="B1301">
        <f t="shared" si="180"/>
        <v>0.87832770226408208</v>
      </c>
      <c r="C1301">
        <f t="shared" si="181"/>
        <v>4606.963557362943</v>
      </c>
      <c r="D1301">
        <f t="shared" si="182"/>
        <v>0</v>
      </c>
      <c r="E1301">
        <f t="shared" ref="E1301:E1339" si="186">I1300</f>
        <v>1718459.1770561635</v>
      </c>
      <c r="F1301">
        <f t="shared" si="183"/>
        <v>2825.880634656889</v>
      </c>
      <c r="G1301">
        <f t="shared" ref="G1301:G1364" si="187">IF(OR(J1300=1,E1301+F1301&lt;=0),0,MIN(C1301,E1301+F1301))</f>
        <v>4606.963557362943</v>
      </c>
      <c r="H1301">
        <f t="shared" si="184"/>
        <v>606.96355736294333</v>
      </c>
      <c r="I1301">
        <f t="shared" si="185"/>
        <v>1716678.0941334574</v>
      </c>
      <c r="J1301">
        <f t="shared" ref="J1301:J1339" si="188">IF(OR(J1300=1,E1301+F1301&lt;=0,C1301&gt;=E1301+F1301),1,0)</f>
        <v>0</v>
      </c>
    </row>
    <row r="1302" spans="1:10" x14ac:dyDescent="0.25">
      <c r="A1302">
        <v>1283</v>
      </c>
      <c r="B1302">
        <f t="shared" si="180"/>
        <v>0.87852745499440987</v>
      </c>
      <c r="C1302">
        <f t="shared" si="181"/>
        <v>4607.1225468957537</v>
      </c>
      <c r="D1302">
        <f t="shared" si="182"/>
        <v>0</v>
      </c>
      <c r="E1302">
        <f t="shared" si="186"/>
        <v>1716678.0941334574</v>
      </c>
      <c r="F1302">
        <f t="shared" si="183"/>
        <v>2822.951773845301</v>
      </c>
      <c r="G1302">
        <f t="shared" si="187"/>
        <v>4607.1225468957537</v>
      </c>
      <c r="H1302">
        <f t="shared" si="184"/>
        <v>607.12254689575354</v>
      </c>
      <c r="I1302">
        <f t="shared" si="185"/>
        <v>1714893.9233604071</v>
      </c>
      <c r="J1302">
        <f t="shared" si="188"/>
        <v>0</v>
      </c>
    </row>
    <row r="1303" spans="1:10" x14ac:dyDescent="0.25">
      <c r="A1303">
        <v>1284</v>
      </c>
      <c r="B1303">
        <f t="shared" si="180"/>
        <v>0.87872687978523123</v>
      </c>
      <c r="C1303">
        <f t="shared" si="181"/>
        <v>4607.2812863581585</v>
      </c>
      <c r="D1303">
        <f t="shared" si="182"/>
        <v>0</v>
      </c>
      <c r="E1303">
        <f t="shared" si="186"/>
        <v>1714893.9233604071</v>
      </c>
      <c r="F1303">
        <f t="shared" si="183"/>
        <v>2820.0178352892972</v>
      </c>
      <c r="G1303">
        <f t="shared" si="187"/>
        <v>4607.2812863581585</v>
      </c>
      <c r="H1303">
        <f t="shared" si="184"/>
        <v>607.28128635815858</v>
      </c>
      <c r="I1303">
        <f t="shared" si="185"/>
        <v>1713106.6599093382</v>
      </c>
      <c r="J1303">
        <f t="shared" si="188"/>
        <v>0</v>
      </c>
    </row>
    <row r="1304" spans="1:10" x14ac:dyDescent="0.25">
      <c r="A1304">
        <v>1285</v>
      </c>
      <c r="B1304">
        <f t="shared" si="180"/>
        <v>0.87892597717493315</v>
      </c>
      <c r="C1304">
        <f t="shared" si="181"/>
        <v>4607.4397761259188</v>
      </c>
      <c r="D1304">
        <f t="shared" si="182"/>
        <v>0</v>
      </c>
      <c r="E1304">
        <f t="shared" si="186"/>
        <v>1713106.6599093382</v>
      </c>
      <c r="F1304">
        <f t="shared" si="183"/>
        <v>2817.0788110501194</v>
      </c>
      <c r="G1304">
        <f t="shared" si="187"/>
        <v>4607.4397761259188</v>
      </c>
      <c r="H1304">
        <f t="shared" si="184"/>
        <v>607.43977612591925</v>
      </c>
      <c r="I1304">
        <f t="shared" si="185"/>
        <v>1711316.2989442626</v>
      </c>
      <c r="J1304">
        <f t="shared" si="188"/>
        <v>0</v>
      </c>
    </row>
    <row r="1305" spans="1:10" x14ac:dyDescent="0.25">
      <c r="A1305">
        <v>1286</v>
      </c>
      <c r="B1305">
        <f t="shared" si="180"/>
        <v>0.87912474770101934</v>
      </c>
      <c r="C1305">
        <f t="shared" si="181"/>
        <v>4607.5980165742885</v>
      </c>
      <c r="D1305">
        <f t="shared" si="182"/>
        <v>0</v>
      </c>
      <c r="E1305">
        <f t="shared" si="186"/>
        <v>1711316.2989442626</v>
      </c>
      <c r="F1305">
        <f t="shared" si="183"/>
        <v>2814.1346931753383</v>
      </c>
      <c r="G1305">
        <f t="shared" si="187"/>
        <v>4607.5980165742885</v>
      </c>
      <c r="H1305">
        <f t="shared" si="184"/>
        <v>607.59801657428829</v>
      </c>
      <c r="I1305">
        <f t="shared" si="185"/>
        <v>1709522.8356208636</v>
      </c>
      <c r="J1305">
        <f t="shared" si="188"/>
        <v>0</v>
      </c>
    </row>
    <row r="1306" spans="1:10" x14ac:dyDescent="0.25">
      <c r="A1306">
        <v>1287</v>
      </c>
      <c r="B1306">
        <f t="shared" si="180"/>
        <v>0.87932319190011043</v>
      </c>
      <c r="C1306">
        <f t="shared" si="181"/>
        <v>4607.7560080780104</v>
      </c>
      <c r="D1306">
        <f t="shared" si="182"/>
        <v>0</v>
      </c>
      <c r="E1306">
        <f t="shared" si="186"/>
        <v>1709522.8356208636</v>
      </c>
      <c r="F1306">
        <f t="shared" si="183"/>
        <v>2811.1854736988289</v>
      </c>
      <c r="G1306">
        <f t="shared" si="187"/>
        <v>4607.7560080780104</v>
      </c>
      <c r="H1306">
        <f t="shared" si="184"/>
        <v>607.75600807801004</v>
      </c>
      <c r="I1306">
        <f t="shared" si="185"/>
        <v>1707726.2650864844</v>
      </c>
      <c r="J1306">
        <f t="shared" si="188"/>
        <v>0</v>
      </c>
    </row>
    <row r="1307" spans="1:10" x14ac:dyDescent="0.25">
      <c r="A1307">
        <v>1288</v>
      </c>
      <c r="B1307">
        <f t="shared" si="180"/>
        <v>0.87952131030794645</v>
      </c>
      <c r="C1307">
        <f t="shared" si="181"/>
        <v>4607.9137510113223</v>
      </c>
      <c r="D1307">
        <f t="shared" si="182"/>
        <v>0</v>
      </c>
      <c r="E1307">
        <f t="shared" si="186"/>
        <v>1707726.2650864844</v>
      </c>
      <c r="F1307">
        <f t="shared" si="183"/>
        <v>2808.2311446407512</v>
      </c>
      <c r="G1307">
        <f t="shared" si="187"/>
        <v>4607.9137510113223</v>
      </c>
      <c r="H1307">
        <f t="shared" si="184"/>
        <v>607.91375101132235</v>
      </c>
      <c r="I1307">
        <f t="shared" si="185"/>
        <v>1705926.582480114</v>
      </c>
      <c r="J1307">
        <f t="shared" si="188"/>
        <v>0</v>
      </c>
    </row>
    <row r="1308" spans="1:10" x14ac:dyDescent="0.25">
      <c r="A1308">
        <v>1289</v>
      </c>
      <c r="B1308">
        <f t="shared" si="180"/>
        <v>0.87971910345938786</v>
      </c>
      <c r="C1308">
        <f t="shared" si="181"/>
        <v>4608.0712457479567</v>
      </c>
      <c r="D1308">
        <f t="shared" si="182"/>
        <v>0</v>
      </c>
      <c r="E1308">
        <f t="shared" si="186"/>
        <v>1705926.582480114</v>
      </c>
      <c r="F1308">
        <f t="shared" si="183"/>
        <v>2805.2716980075274</v>
      </c>
      <c r="G1308">
        <f t="shared" si="187"/>
        <v>4608.0712457479567</v>
      </c>
      <c r="H1308">
        <f t="shared" si="184"/>
        <v>608.07124574795648</v>
      </c>
      <c r="I1308">
        <f t="shared" si="185"/>
        <v>1704123.7829323737</v>
      </c>
      <c r="J1308">
        <f t="shared" si="188"/>
        <v>0</v>
      </c>
    </row>
    <row r="1309" spans="1:10" x14ac:dyDescent="0.25">
      <c r="A1309">
        <v>1290</v>
      </c>
      <c r="B1309">
        <f t="shared" si="180"/>
        <v>0.87991657188841677</v>
      </c>
      <c r="C1309">
        <f t="shared" si="181"/>
        <v>4608.2284926611364</v>
      </c>
      <c r="D1309">
        <f t="shared" si="182"/>
        <v>0</v>
      </c>
      <c r="E1309">
        <f t="shared" si="186"/>
        <v>1704123.7829323737</v>
      </c>
      <c r="F1309">
        <f t="shared" si="183"/>
        <v>2802.3071257918205</v>
      </c>
      <c r="G1309">
        <f t="shared" si="187"/>
        <v>4608.2284926611364</v>
      </c>
      <c r="H1309">
        <f t="shared" si="184"/>
        <v>608.22849266113701</v>
      </c>
      <c r="I1309">
        <f t="shared" si="185"/>
        <v>1702317.8615655045</v>
      </c>
      <c r="J1309">
        <f t="shared" si="188"/>
        <v>0</v>
      </c>
    </row>
    <row r="1310" spans="1:10" x14ac:dyDescent="0.25">
      <c r="A1310">
        <v>1291</v>
      </c>
      <c r="B1310">
        <f t="shared" si="180"/>
        <v>0.88011371612813905</v>
      </c>
      <c r="C1310">
        <f t="shared" si="181"/>
        <v>4608.3854921235834</v>
      </c>
      <c r="D1310">
        <f t="shared" si="182"/>
        <v>0</v>
      </c>
      <c r="E1310">
        <f t="shared" si="186"/>
        <v>1702317.8615655045</v>
      </c>
      <c r="F1310">
        <f t="shared" si="183"/>
        <v>2799.3374199725113</v>
      </c>
      <c r="G1310">
        <f t="shared" si="187"/>
        <v>4608.3854921235834</v>
      </c>
      <c r="H1310">
        <f t="shared" si="184"/>
        <v>608.3854921235835</v>
      </c>
      <c r="I1310">
        <f t="shared" si="185"/>
        <v>1700508.8134933533</v>
      </c>
      <c r="J1310">
        <f t="shared" si="188"/>
        <v>0</v>
      </c>
    </row>
    <row r="1311" spans="1:10" x14ac:dyDescent="0.25">
      <c r="A1311">
        <v>1292</v>
      </c>
      <c r="B1311">
        <f t="shared" si="180"/>
        <v>0.88031053671078507</v>
      </c>
      <c r="C1311">
        <f t="shared" si="181"/>
        <v>4608.5422445075101</v>
      </c>
      <c r="D1311">
        <f t="shared" si="182"/>
        <v>0</v>
      </c>
      <c r="E1311">
        <f t="shared" si="186"/>
        <v>1700508.8134933533</v>
      </c>
      <c r="F1311">
        <f t="shared" si="183"/>
        <v>2796.3625725146785</v>
      </c>
      <c r="G1311">
        <f t="shared" si="187"/>
        <v>4608.5422445075101</v>
      </c>
      <c r="H1311">
        <f t="shared" si="184"/>
        <v>608.54224450750974</v>
      </c>
      <c r="I1311">
        <f t="shared" si="185"/>
        <v>1698696.6338213605</v>
      </c>
      <c r="J1311">
        <f t="shared" si="188"/>
        <v>0</v>
      </c>
    </row>
    <row r="1312" spans="1:10" x14ac:dyDescent="0.25">
      <c r="A1312">
        <v>1293</v>
      </c>
      <c r="B1312">
        <f t="shared" si="180"/>
        <v>0.88050703416771137</v>
      </c>
      <c r="C1312">
        <f t="shared" si="181"/>
        <v>4608.6987501846252</v>
      </c>
      <c r="D1312">
        <f t="shared" si="182"/>
        <v>0</v>
      </c>
      <c r="E1312">
        <f t="shared" si="186"/>
        <v>1698696.6338213605</v>
      </c>
      <c r="F1312">
        <f t="shared" si="183"/>
        <v>2793.3825753695755</v>
      </c>
      <c r="G1312">
        <f t="shared" si="187"/>
        <v>4608.6987501846252</v>
      </c>
      <c r="H1312">
        <f t="shared" si="184"/>
        <v>608.6987501846254</v>
      </c>
      <c r="I1312">
        <f t="shared" si="185"/>
        <v>1696881.3176465456</v>
      </c>
      <c r="J1312">
        <f t="shared" si="188"/>
        <v>0</v>
      </c>
    </row>
    <row r="1313" spans="1:10" x14ac:dyDescent="0.25">
      <c r="A1313">
        <v>1294</v>
      </c>
      <c r="B1313">
        <f t="shared" si="180"/>
        <v>0.88070320902940225</v>
      </c>
      <c r="C1313">
        <f t="shared" si="181"/>
        <v>4608.8550095261353</v>
      </c>
      <c r="D1313">
        <f t="shared" si="182"/>
        <v>0</v>
      </c>
      <c r="E1313">
        <f t="shared" si="186"/>
        <v>1696881.3176465456</v>
      </c>
      <c r="F1313">
        <f t="shared" si="183"/>
        <v>2790.3974204746091</v>
      </c>
      <c r="G1313">
        <f t="shared" si="187"/>
        <v>4608.8550095261353</v>
      </c>
      <c r="H1313">
        <f t="shared" si="184"/>
        <v>608.85500952613552</v>
      </c>
      <c r="I1313">
        <f t="shared" si="185"/>
        <v>1695062.8600574939</v>
      </c>
      <c r="J1313">
        <f t="shared" si="188"/>
        <v>0</v>
      </c>
    </row>
    <row r="1314" spans="1:10" x14ac:dyDescent="0.25">
      <c r="A1314">
        <v>1295</v>
      </c>
      <c r="B1314">
        <f t="shared" si="180"/>
        <v>0.88089906182547129</v>
      </c>
      <c r="C1314">
        <f t="shared" si="181"/>
        <v>4609.0110229027423</v>
      </c>
      <c r="D1314">
        <f t="shared" si="182"/>
        <v>0</v>
      </c>
      <c r="E1314">
        <f t="shared" si="186"/>
        <v>1695062.8600574939</v>
      </c>
      <c r="F1314">
        <f t="shared" si="183"/>
        <v>2787.4070997533167</v>
      </c>
      <c r="G1314">
        <f t="shared" si="187"/>
        <v>4609.0110229027423</v>
      </c>
      <c r="H1314">
        <f t="shared" si="184"/>
        <v>609.01102290274218</v>
      </c>
      <c r="I1314">
        <f t="shared" si="185"/>
        <v>1693241.2561343445</v>
      </c>
      <c r="J1314">
        <f t="shared" si="188"/>
        <v>0</v>
      </c>
    </row>
    <row r="1315" spans="1:10" x14ac:dyDescent="0.25">
      <c r="A1315">
        <v>1296</v>
      </c>
      <c r="B1315">
        <f t="shared" si="180"/>
        <v>0.8810945930846622</v>
      </c>
      <c r="C1315">
        <f t="shared" si="181"/>
        <v>4609.1667906846433</v>
      </c>
      <c r="D1315">
        <f t="shared" si="182"/>
        <v>0</v>
      </c>
      <c r="E1315">
        <f t="shared" si="186"/>
        <v>1693241.2561343445</v>
      </c>
      <c r="F1315">
        <f t="shared" si="183"/>
        <v>2784.4116051153464</v>
      </c>
      <c r="G1315">
        <f t="shared" si="187"/>
        <v>4609.1667906846433</v>
      </c>
      <c r="H1315">
        <f t="shared" si="184"/>
        <v>609.16679068464362</v>
      </c>
      <c r="I1315">
        <f t="shared" si="185"/>
        <v>1691416.5009487751</v>
      </c>
      <c r="J1315">
        <f t="shared" si="188"/>
        <v>0</v>
      </c>
    </row>
    <row r="1316" spans="1:10" x14ac:dyDescent="0.25">
      <c r="A1316">
        <v>1297</v>
      </c>
      <c r="B1316">
        <f t="shared" si="180"/>
        <v>0.88128980333485096</v>
      </c>
      <c r="C1316">
        <f t="shared" si="181"/>
        <v>4609.322313241536</v>
      </c>
      <c r="D1316">
        <f t="shared" si="182"/>
        <v>0</v>
      </c>
      <c r="E1316">
        <f t="shared" si="186"/>
        <v>1691416.5009487751</v>
      </c>
      <c r="F1316">
        <f t="shared" si="183"/>
        <v>2781.4109284564315</v>
      </c>
      <c r="G1316">
        <f t="shared" si="187"/>
        <v>4609.322313241536</v>
      </c>
      <c r="H1316">
        <f t="shared" si="184"/>
        <v>609.32231324153611</v>
      </c>
      <c r="I1316">
        <f t="shared" si="185"/>
        <v>1689588.58956399</v>
      </c>
      <c r="J1316">
        <f t="shared" si="188"/>
        <v>0</v>
      </c>
    </row>
    <row r="1317" spans="1:10" x14ac:dyDescent="0.25">
      <c r="A1317">
        <v>1298</v>
      </c>
      <c r="B1317">
        <f t="shared" si="180"/>
        <v>0.88148469310304678</v>
      </c>
      <c r="C1317">
        <f t="shared" si="181"/>
        <v>4609.4775909426126</v>
      </c>
      <c r="D1317">
        <f t="shared" si="182"/>
        <v>0</v>
      </c>
      <c r="E1317">
        <f t="shared" si="186"/>
        <v>1689588.58956399</v>
      </c>
      <c r="F1317">
        <f t="shared" si="183"/>
        <v>2778.4050616583727</v>
      </c>
      <c r="G1317">
        <f t="shared" si="187"/>
        <v>4609.4775909426126</v>
      </c>
      <c r="H1317">
        <f t="shared" si="184"/>
        <v>609.47759094261301</v>
      </c>
      <c r="I1317">
        <f t="shared" si="185"/>
        <v>1687757.517034706</v>
      </c>
      <c r="J1317">
        <f t="shared" si="188"/>
        <v>0</v>
      </c>
    </row>
    <row r="1318" spans="1:10" x14ac:dyDescent="0.25">
      <c r="A1318">
        <v>1299</v>
      </c>
      <c r="B1318">
        <f t="shared" si="180"/>
        <v>0.88167926291539378</v>
      </c>
      <c r="C1318">
        <f t="shared" si="181"/>
        <v>4609.6326241565666</v>
      </c>
      <c r="D1318">
        <f t="shared" si="182"/>
        <v>0</v>
      </c>
      <c r="E1318">
        <f t="shared" si="186"/>
        <v>1687757.517034706</v>
      </c>
      <c r="F1318">
        <f t="shared" si="183"/>
        <v>2775.3939965890117</v>
      </c>
      <c r="G1318">
        <f t="shared" si="187"/>
        <v>4609.6326241565666</v>
      </c>
      <c r="H1318">
        <f t="shared" si="184"/>
        <v>609.63262415656709</v>
      </c>
      <c r="I1318">
        <f t="shared" si="185"/>
        <v>1685923.2784071385</v>
      </c>
      <c r="J1318">
        <f t="shared" si="188"/>
        <v>0</v>
      </c>
    </row>
    <row r="1319" spans="1:10" x14ac:dyDescent="0.25">
      <c r="A1319">
        <v>1300</v>
      </c>
      <c r="B1319">
        <f t="shared" si="180"/>
        <v>0.88187351329717212</v>
      </c>
      <c r="C1319">
        <f t="shared" si="181"/>
        <v>4609.787413251589</v>
      </c>
      <c r="D1319">
        <f t="shared" si="182"/>
        <v>0</v>
      </c>
      <c r="E1319">
        <f t="shared" si="186"/>
        <v>1685923.2784071385</v>
      </c>
      <c r="F1319">
        <f t="shared" si="183"/>
        <v>2772.3777251022129</v>
      </c>
      <c r="G1319">
        <f t="shared" si="187"/>
        <v>4609.787413251589</v>
      </c>
      <c r="H1319">
        <f t="shared" si="184"/>
        <v>609.78741325158921</v>
      </c>
      <c r="I1319">
        <f t="shared" si="185"/>
        <v>1684085.8687189892</v>
      </c>
      <c r="J1319">
        <f t="shared" si="188"/>
        <v>0</v>
      </c>
    </row>
    <row r="1320" spans="1:10" x14ac:dyDescent="0.25">
      <c r="A1320">
        <v>1301</v>
      </c>
      <c r="B1320">
        <f t="shared" si="180"/>
        <v>0.88206744477279964</v>
      </c>
      <c r="C1320">
        <f t="shared" si="181"/>
        <v>4609.9419585953701</v>
      </c>
      <c r="D1320">
        <f t="shared" si="182"/>
        <v>0</v>
      </c>
      <c r="E1320">
        <f t="shared" si="186"/>
        <v>1684085.8687189892</v>
      </c>
      <c r="F1320">
        <f t="shared" si="183"/>
        <v>2769.3562390378383</v>
      </c>
      <c r="G1320">
        <f t="shared" si="187"/>
        <v>4609.9419585953701</v>
      </c>
      <c r="H1320">
        <f t="shared" si="184"/>
        <v>609.94195859537001</v>
      </c>
      <c r="I1320">
        <f t="shared" si="185"/>
        <v>1682245.2829994317</v>
      </c>
      <c r="J1320">
        <f t="shared" si="188"/>
        <v>0</v>
      </c>
    </row>
    <row r="1321" spans="1:10" x14ac:dyDescent="0.25">
      <c r="A1321">
        <v>1302</v>
      </c>
      <c r="B1321">
        <f t="shared" si="180"/>
        <v>0.88226105786583331</v>
      </c>
      <c r="C1321">
        <f t="shared" si="181"/>
        <v>4610.0962605550994</v>
      </c>
      <c r="D1321">
        <f t="shared" si="182"/>
        <v>0</v>
      </c>
      <c r="E1321">
        <f t="shared" si="186"/>
        <v>1682245.2829994317</v>
      </c>
      <c r="F1321">
        <f t="shared" si="183"/>
        <v>2766.3295302217266</v>
      </c>
      <c r="G1321">
        <f t="shared" si="187"/>
        <v>4610.0962605550994</v>
      </c>
      <c r="H1321">
        <f t="shared" si="184"/>
        <v>610.09626055509955</v>
      </c>
      <c r="I1321">
        <f t="shared" si="185"/>
        <v>1680401.5162690983</v>
      </c>
      <c r="J1321">
        <f t="shared" si="188"/>
        <v>0</v>
      </c>
    </row>
    <row r="1322" spans="1:10" x14ac:dyDescent="0.25">
      <c r="A1322">
        <v>1303</v>
      </c>
      <c r="B1322">
        <f t="shared" si="180"/>
        <v>0.88245435309897047</v>
      </c>
      <c r="C1322">
        <f t="shared" si="181"/>
        <v>4610.2503194974688</v>
      </c>
      <c r="D1322">
        <f t="shared" si="182"/>
        <v>0</v>
      </c>
      <c r="E1322">
        <f t="shared" si="186"/>
        <v>1680401.5162690983</v>
      </c>
      <c r="F1322">
        <f t="shared" si="183"/>
        <v>2763.2975904656719</v>
      </c>
      <c r="G1322">
        <f t="shared" si="187"/>
        <v>4610.2503194974688</v>
      </c>
      <c r="H1322">
        <f t="shared" si="184"/>
        <v>610.25031949746915</v>
      </c>
      <c r="I1322">
        <f t="shared" si="185"/>
        <v>1678554.5635400666</v>
      </c>
      <c r="J1322">
        <f t="shared" si="188"/>
        <v>0</v>
      </c>
    </row>
    <row r="1323" spans="1:10" x14ac:dyDescent="0.25">
      <c r="A1323">
        <v>1304</v>
      </c>
      <c r="B1323">
        <f t="shared" si="180"/>
        <v>0.88264733099405046</v>
      </c>
      <c r="C1323">
        <f t="shared" si="181"/>
        <v>4610.4041357886699</v>
      </c>
      <c r="D1323">
        <f t="shared" si="182"/>
        <v>0</v>
      </c>
      <c r="E1323">
        <f t="shared" si="186"/>
        <v>1678554.5635400666</v>
      </c>
      <c r="F1323">
        <f t="shared" si="183"/>
        <v>2760.2604115673994</v>
      </c>
      <c r="G1323">
        <f t="shared" si="187"/>
        <v>4610.4041357886699</v>
      </c>
      <c r="H1323">
        <f t="shared" si="184"/>
        <v>610.40413578867015</v>
      </c>
      <c r="I1323">
        <f t="shared" si="185"/>
        <v>1676704.4198158453</v>
      </c>
      <c r="J1323">
        <f t="shared" si="188"/>
        <v>0</v>
      </c>
    </row>
    <row r="1324" spans="1:10" x14ac:dyDescent="0.25">
      <c r="A1324">
        <v>1305</v>
      </c>
      <c r="B1324">
        <f t="shared" si="180"/>
        <v>0.88283999207205588</v>
      </c>
      <c r="C1324">
        <f t="shared" si="181"/>
        <v>4610.557709794396</v>
      </c>
      <c r="D1324">
        <f t="shared" si="182"/>
        <v>0</v>
      </c>
      <c r="E1324">
        <f t="shared" si="186"/>
        <v>1676704.4198158453</v>
      </c>
      <c r="F1324">
        <f t="shared" si="183"/>
        <v>2757.2179853105449</v>
      </c>
      <c r="G1324">
        <f t="shared" si="187"/>
        <v>4610.557709794396</v>
      </c>
      <c r="H1324">
        <f t="shared" si="184"/>
        <v>610.55770979439603</v>
      </c>
      <c r="I1324">
        <f t="shared" si="185"/>
        <v>1674851.0800913614</v>
      </c>
      <c r="J1324">
        <f t="shared" si="188"/>
        <v>0</v>
      </c>
    </row>
    <row r="1325" spans="1:10" x14ac:dyDescent="0.25">
      <c r="A1325">
        <v>1306</v>
      </c>
      <c r="B1325">
        <f t="shared" si="180"/>
        <v>0.88303233685311378</v>
      </c>
      <c r="C1325">
        <f t="shared" si="181"/>
        <v>4610.7110418798411</v>
      </c>
      <c r="D1325">
        <f t="shared" si="182"/>
        <v>0</v>
      </c>
      <c r="E1325">
        <f t="shared" si="186"/>
        <v>1674851.0800913614</v>
      </c>
      <c r="F1325">
        <f t="shared" si="183"/>
        <v>2754.1703034646303</v>
      </c>
      <c r="G1325">
        <f t="shared" si="187"/>
        <v>4610.7110418798411</v>
      </c>
      <c r="H1325">
        <f t="shared" si="184"/>
        <v>610.71104187984167</v>
      </c>
      <c r="I1325">
        <f t="shared" si="185"/>
        <v>1672994.5393529462</v>
      </c>
      <c r="J1325">
        <f t="shared" si="188"/>
        <v>0</v>
      </c>
    </row>
    <row r="1326" spans="1:10" x14ac:dyDescent="0.25">
      <c r="A1326">
        <v>1307</v>
      </c>
      <c r="B1326">
        <f t="shared" si="180"/>
        <v>0.88322436585649755</v>
      </c>
      <c r="C1326">
        <f t="shared" si="181"/>
        <v>4610.8641324097052</v>
      </c>
      <c r="D1326">
        <f t="shared" si="182"/>
        <v>0</v>
      </c>
      <c r="E1326">
        <f t="shared" si="186"/>
        <v>1672994.5393529462</v>
      </c>
      <c r="F1326">
        <f t="shared" si="183"/>
        <v>2751.1173577850436</v>
      </c>
      <c r="G1326">
        <f t="shared" si="187"/>
        <v>4610.8641324097052</v>
      </c>
      <c r="H1326">
        <f t="shared" si="184"/>
        <v>610.86413240970478</v>
      </c>
      <c r="I1326">
        <f t="shared" si="185"/>
        <v>1671134.7925783216</v>
      </c>
      <c r="J1326">
        <f t="shared" si="188"/>
        <v>0</v>
      </c>
    </row>
    <row r="1327" spans="1:10" x14ac:dyDescent="0.25">
      <c r="A1327">
        <v>1308</v>
      </c>
      <c r="B1327">
        <f t="shared" si="180"/>
        <v>0.88341607960062818</v>
      </c>
      <c r="C1327">
        <f t="shared" si="181"/>
        <v>4611.0169817481856</v>
      </c>
      <c r="D1327">
        <f t="shared" si="182"/>
        <v>0</v>
      </c>
      <c r="E1327">
        <f t="shared" si="186"/>
        <v>1671134.7925783216</v>
      </c>
      <c r="F1327">
        <f t="shared" si="183"/>
        <v>2748.0591400130161</v>
      </c>
      <c r="G1327">
        <f t="shared" si="187"/>
        <v>4611.0169817481856</v>
      </c>
      <c r="H1327">
        <f t="shared" si="184"/>
        <v>611.01698174818546</v>
      </c>
      <c r="I1327">
        <f t="shared" si="185"/>
        <v>1669271.8347365865</v>
      </c>
      <c r="J1327">
        <f t="shared" si="188"/>
        <v>0</v>
      </c>
    </row>
    <row r="1328" spans="1:10" x14ac:dyDescent="0.25">
      <c r="A1328">
        <v>1309</v>
      </c>
      <c r="B1328">
        <f t="shared" si="180"/>
        <v>0.8836074786030752</v>
      </c>
      <c r="C1328">
        <f t="shared" si="181"/>
        <v>4611.1695902589881</v>
      </c>
      <c r="D1328">
        <f t="shared" si="182"/>
        <v>0</v>
      </c>
      <c r="E1328">
        <f t="shared" si="186"/>
        <v>1669271.8347365865</v>
      </c>
      <c r="F1328">
        <f t="shared" si="183"/>
        <v>2744.9956418755978</v>
      </c>
      <c r="G1328">
        <f t="shared" si="187"/>
        <v>4611.1695902589881</v>
      </c>
      <c r="H1328">
        <f t="shared" si="184"/>
        <v>611.16959025898791</v>
      </c>
      <c r="I1328">
        <f t="shared" si="185"/>
        <v>1667405.6607882031</v>
      </c>
      <c r="J1328">
        <f t="shared" si="188"/>
        <v>0</v>
      </c>
    </row>
    <row r="1329" spans="1:10" x14ac:dyDescent="0.25">
      <c r="A1329">
        <v>1310</v>
      </c>
      <c r="B1329">
        <f t="shared" si="180"/>
        <v>0.88379856338055862</v>
      </c>
      <c r="C1329">
        <f t="shared" si="181"/>
        <v>4611.3219583053196</v>
      </c>
      <c r="D1329">
        <f t="shared" si="182"/>
        <v>0</v>
      </c>
      <c r="E1329">
        <f t="shared" si="186"/>
        <v>1667405.6607882031</v>
      </c>
      <c r="F1329">
        <f t="shared" si="183"/>
        <v>2741.9268550856364</v>
      </c>
      <c r="G1329">
        <f t="shared" si="187"/>
        <v>4611.3219583053196</v>
      </c>
      <c r="H1329">
        <f t="shared" si="184"/>
        <v>611.32195830531987</v>
      </c>
      <c r="I1329">
        <f t="shared" si="185"/>
        <v>1665536.2656849835</v>
      </c>
      <c r="J1329">
        <f t="shared" si="188"/>
        <v>0</v>
      </c>
    </row>
    <row r="1330" spans="1:10" x14ac:dyDescent="0.25">
      <c r="A1330">
        <v>1311</v>
      </c>
      <c r="B1330">
        <f t="shared" si="180"/>
        <v>0.88398933444895023</v>
      </c>
      <c r="C1330">
        <f t="shared" si="181"/>
        <v>4611.4740862498938</v>
      </c>
      <c r="D1330">
        <f t="shared" si="182"/>
        <v>0</v>
      </c>
      <c r="E1330">
        <f t="shared" si="186"/>
        <v>1665536.2656849835</v>
      </c>
      <c r="F1330">
        <f t="shared" si="183"/>
        <v>2738.8527713417557</v>
      </c>
      <c r="G1330">
        <f t="shared" si="187"/>
        <v>4611.4740862498938</v>
      </c>
      <c r="H1330">
        <f t="shared" si="184"/>
        <v>611.47408624989362</v>
      </c>
      <c r="I1330">
        <f t="shared" si="185"/>
        <v>1663663.6443700753</v>
      </c>
      <c r="J1330">
        <f t="shared" si="188"/>
        <v>0</v>
      </c>
    </row>
    <row r="1331" spans="1:10" x14ac:dyDescent="0.25">
      <c r="A1331">
        <v>1312</v>
      </c>
      <c r="B1331">
        <f t="shared" si="180"/>
        <v>0.88417979232327482</v>
      </c>
      <c r="C1331">
        <f t="shared" si="181"/>
        <v>4611.625974454927</v>
      </c>
      <c r="D1331">
        <f t="shared" si="182"/>
        <v>0</v>
      </c>
      <c r="E1331">
        <f t="shared" si="186"/>
        <v>1663663.6443700753</v>
      </c>
      <c r="F1331">
        <f t="shared" si="183"/>
        <v>2735.7733823283315</v>
      </c>
      <c r="G1331">
        <f t="shared" si="187"/>
        <v>4611.625974454927</v>
      </c>
      <c r="H1331">
        <f t="shared" si="184"/>
        <v>611.62597445492656</v>
      </c>
      <c r="I1331">
        <f t="shared" si="185"/>
        <v>1661787.7917779486</v>
      </c>
      <c r="J1331">
        <f t="shared" si="188"/>
        <v>0</v>
      </c>
    </row>
    <row r="1332" spans="1:10" x14ac:dyDescent="0.25">
      <c r="A1332">
        <v>1313</v>
      </c>
      <c r="B1332">
        <f t="shared" si="180"/>
        <v>0.88436993751771142</v>
      </c>
      <c r="C1332">
        <f t="shared" si="181"/>
        <v>4611.7776232821407</v>
      </c>
      <c r="D1332">
        <f t="shared" si="182"/>
        <v>0</v>
      </c>
      <c r="E1332">
        <f t="shared" si="186"/>
        <v>1661787.7917779486</v>
      </c>
      <c r="F1332">
        <f t="shared" si="183"/>
        <v>2732.6886797154693</v>
      </c>
      <c r="G1332">
        <f t="shared" si="187"/>
        <v>4611.7776232821407</v>
      </c>
      <c r="H1332">
        <f t="shared" si="184"/>
        <v>611.77762328214101</v>
      </c>
      <c r="I1332">
        <f t="shared" si="185"/>
        <v>1659908.702834382</v>
      </c>
      <c r="J1332">
        <f t="shared" si="188"/>
        <v>0</v>
      </c>
    </row>
    <row r="1333" spans="1:10" x14ac:dyDescent="0.25">
      <c r="A1333">
        <v>1314</v>
      </c>
      <c r="B1333">
        <f t="shared" si="180"/>
        <v>0.88455977054559543</v>
      </c>
      <c r="C1333">
        <f t="shared" si="181"/>
        <v>4611.9290330927661</v>
      </c>
      <c r="D1333">
        <f t="shared" si="182"/>
        <v>0</v>
      </c>
      <c r="E1333">
        <f t="shared" si="186"/>
        <v>1659908.702834382</v>
      </c>
      <c r="F1333">
        <f t="shared" si="183"/>
        <v>2729.5986551589831</v>
      </c>
      <c r="G1333">
        <f t="shared" si="187"/>
        <v>4611.9290330927661</v>
      </c>
      <c r="H1333">
        <f t="shared" si="184"/>
        <v>611.92903309276608</v>
      </c>
      <c r="I1333">
        <f t="shared" si="185"/>
        <v>1658026.3724564482</v>
      </c>
      <c r="J1333">
        <f t="shared" si="188"/>
        <v>0</v>
      </c>
    </row>
    <row r="1334" spans="1:10" x14ac:dyDescent="0.25">
      <c r="A1334">
        <v>1315</v>
      </c>
      <c r="B1334">
        <f t="shared" si="180"/>
        <v>0.88474929191941898</v>
      </c>
      <c r="C1334">
        <f t="shared" si="181"/>
        <v>4612.080204247537</v>
      </c>
      <c r="D1334">
        <f t="shared" si="182"/>
        <v>0</v>
      </c>
      <c r="E1334">
        <f t="shared" si="186"/>
        <v>1658026.3724564482</v>
      </c>
      <c r="F1334">
        <f t="shared" si="183"/>
        <v>2726.5033003003696</v>
      </c>
      <c r="G1334">
        <f t="shared" si="187"/>
        <v>4612.080204247537</v>
      </c>
      <c r="H1334">
        <f t="shared" si="184"/>
        <v>612.08020424753659</v>
      </c>
      <c r="I1334">
        <f t="shared" si="185"/>
        <v>1656140.795552501</v>
      </c>
      <c r="J1334">
        <f t="shared" si="188"/>
        <v>0</v>
      </c>
    </row>
    <row r="1335" spans="1:10" x14ac:dyDescent="0.25">
      <c r="A1335">
        <v>1316</v>
      </c>
      <c r="B1335">
        <f t="shared" si="180"/>
        <v>0.88493850215083314</v>
      </c>
      <c r="C1335">
        <f t="shared" si="181"/>
        <v>4612.2311371066944</v>
      </c>
      <c r="D1335">
        <f t="shared" si="182"/>
        <v>0</v>
      </c>
      <c r="E1335">
        <f t="shared" si="186"/>
        <v>1656140.795552501</v>
      </c>
      <c r="F1335">
        <f t="shared" si="183"/>
        <v>2723.4026067667887</v>
      </c>
      <c r="G1335">
        <f t="shared" si="187"/>
        <v>4612.2311371066944</v>
      </c>
      <c r="H1335">
        <f t="shared" si="184"/>
        <v>612.23113710669475</v>
      </c>
      <c r="I1335">
        <f t="shared" si="185"/>
        <v>1654251.9670221612</v>
      </c>
      <c r="J1335">
        <f t="shared" si="188"/>
        <v>0</v>
      </c>
    </row>
    <row r="1336" spans="1:10" x14ac:dyDescent="0.25">
      <c r="A1336">
        <v>1317</v>
      </c>
      <c r="B1336">
        <f t="shared" si="180"/>
        <v>0.88512740175064886</v>
      </c>
      <c r="C1336">
        <f t="shared" si="181"/>
        <v>4612.3818320299906</v>
      </c>
      <c r="D1336">
        <f t="shared" si="182"/>
        <v>0</v>
      </c>
      <c r="E1336">
        <f t="shared" si="186"/>
        <v>1654251.9670221612</v>
      </c>
      <c r="F1336">
        <f t="shared" si="183"/>
        <v>2720.2965661710396</v>
      </c>
      <c r="G1336">
        <f t="shared" si="187"/>
        <v>4612.3818320299906</v>
      </c>
      <c r="H1336">
        <f t="shared" si="184"/>
        <v>612.38183202999051</v>
      </c>
      <c r="I1336">
        <f t="shared" si="185"/>
        <v>1652359.8817563024</v>
      </c>
      <c r="J1336">
        <f t="shared" si="188"/>
        <v>0</v>
      </c>
    </row>
    <row r="1337" spans="1:10" x14ac:dyDescent="0.25">
      <c r="A1337">
        <v>1318</v>
      </c>
      <c r="B1337">
        <f t="shared" si="180"/>
        <v>0.88531599122883853</v>
      </c>
      <c r="C1337">
        <f t="shared" si="181"/>
        <v>4612.5322893766815</v>
      </c>
      <c r="D1337">
        <f t="shared" si="182"/>
        <v>0</v>
      </c>
      <c r="E1337">
        <f t="shared" si="186"/>
        <v>1652359.8817563024</v>
      </c>
      <c r="F1337">
        <f t="shared" si="183"/>
        <v>2717.1851701115361</v>
      </c>
      <c r="G1337">
        <f t="shared" si="187"/>
        <v>4612.5322893766815</v>
      </c>
      <c r="H1337">
        <f t="shared" si="184"/>
        <v>612.53228937668109</v>
      </c>
      <c r="I1337">
        <f t="shared" si="185"/>
        <v>1650464.5346370372</v>
      </c>
      <c r="J1337">
        <f t="shared" si="188"/>
        <v>0</v>
      </c>
    </row>
    <row r="1338" spans="1:10" x14ac:dyDescent="0.25">
      <c r="A1338">
        <v>1319</v>
      </c>
      <c r="B1338">
        <f t="shared" si="180"/>
        <v>0.88550427109453722</v>
      </c>
      <c r="C1338">
        <f t="shared" si="181"/>
        <v>4612.6825095055328</v>
      </c>
      <c r="D1338">
        <f t="shared" si="182"/>
        <v>0</v>
      </c>
      <c r="E1338">
        <f t="shared" si="186"/>
        <v>1650464.5346370372</v>
      </c>
      <c r="F1338">
        <f t="shared" si="183"/>
        <v>2714.0684101722868</v>
      </c>
      <c r="G1338">
        <f t="shared" si="187"/>
        <v>4612.6825095055328</v>
      </c>
      <c r="H1338">
        <f t="shared" si="184"/>
        <v>612.68250950553261</v>
      </c>
      <c r="I1338">
        <f t="shared" si="185"/>
        <v>1648565.9205377041</v>
      </c>
      <c r="J1338">
        <f t="shared" si="188"/>
        <v>0</v>
      </c>
    </row>
    <row r="1339" spans="1:10" x14ac:dyDescent="0.25">
      <c r="A1339">
        <v>1320</v>
      </c>
      <c r="B1339">
        <f t="shared" si="180"/>
        <v>0.88569224185604434</v>
      </c>
      <c r="C1339">
        <f t="shared" si="181"/>
        <v>4612.8324927748199</v>
      </c>
      <c r="D1339">
        <f t="shared" si="182"/>
        <v>0</v>
      </c>
      <c r="E1339">
        <f t="shared" si="186"/>
        <v>1648565.9205377041</v>
      </c>
      <c r="F1339">
        <f t="shared" si="183"/>
        <v>2710.9462779228706</v>
      </c>
      <c r="G1339">
        <f t="shared" si="187"/>
        <v>4612.8324927748199</v>
      </c>
      <c r="H1339">
        <f t="shared" si="184"/>
        <v>612.83249277482037</v>
      </c>
      <c r="I1339">
        <f t="shared" si="185"/>
        <v>1646664.0343228523</v>
      </c>
      <c r="J1339">
        <f t="shared" si="188"/>
        <v>0</v>
      </c>
    </row>
  </sheetData>
  <sheetProtection sheet="1" formatCells="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Calculator</vt:lpstr>
      <vt:lpstr>Breakdown</vt:lpstr>
      <vt:lpstr>About &amp; Assumptions</vt:lpstr>
      <vt:lpstr>_Engine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Eyal Doron</cp:lastModifiedBy>
  <dcterms:created xsi:type="dcterms:W3CDTF">2026-10-04T10:20:17Z</dcterms:created>
  <dcterms:modified xsi:type="dcterms:W3CDTF">2026-10-04T10:20:28Z</dcterms:modified>
</cp:coreProperties>
</file>