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yal\AppData\Local\Temp\tmperr37u2k\"/>
    </mc:Choice>
  </mc:AlternateContent>
  <xr:revisionPtr revIDLastSave="0" documentId="13_ncr:1_{519DEF03-4BAC-4F53-9663-5CD8D2DFBCEF}" xr6:coauthVersionLast="47" xr6:coauthVersionMax="47" xr10:uidLastSave="{00000000-0000-0000-0000-000000000000}"/>
  <bookViews>
    <workbookView xWindow="28815" yWindow="-1170" windowWidth="28770" windowHeight="15450" xr2:uid="{00000000-000D-0000-FFFF-FFFF00000000}"/>
  </bookViews>
  <sheets>
    <sheet name="Calculator" sheetId="1" r:id="rId1"/>
    <sheet name="Breakdown" sheetId="2" r:id="rId2"/>
    <sheet name="About &amp; Assumptions" sheetId="3" r:id="rId3"/>
    <sheet name="_Engine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4" l="1"/>
  <c r="B19" i="1" s="1"/>
  <c r="C35" i="3"/>
  <c r="E4" i="2"/>
  <c r="C4" i="2"/>
  <c r="D4" i="2" s="1"/>
  <c r="F4" i="2" s="1"/>
  <c r="G4" i="2" s="1"/>
  <c r="B4" i="2"/>
  <c r="A2" i="2"/>
  <c r="G23" i="1"/>
  <c r="C22" i="1"/>
  <c r="B14" i="1"/>
  <c r="H4" i="2" l="1"/>
  <c r="I4" i="2"/>
  <c r="E5" i="2" s="1"/>
  <c r="J4" i="2"/>
  <c r="K4" i="2" l="1"/>
  <c r="B5" i="2"/>
  <c r="C5" i="2" l="1"/>
  <c r="D5" i="2" s="1"/>
  <c r="F5" i="2" l="1"/>
  <c r="J5" i="2"/>
  <c r="I5" i="2"/>
  <c r="E6" i="2" s="1"/>
  <c r="B6" i="2" l="1"/>
  <c r="K5" i="2"/>
  <c r="G5" i="2"/>
  <c r="H5" i="2" s="1"/>
  <c r="C6" i="2" l="1"/>
  <c r="D6" i="2" s="1"/>
  <c r="F6" i="2" l="1"/>
  <c r="I6" i="2" s="1"/>
  <c r="E7" i="2" s="1"/>
  <c r="G6" i="2" l="1"/>
  <c r="H6" i="2" s="1"/>
  <c r="J6" i="2"/>
  <c r="K6" i="2" l="1"/>
  <c r="B7" i="2"/>
  <c r="C7" i="2" l="1"/>
  <c r="D7" i="2" s="1"/>
  <c r="F7" i="2" l="1"/>
  <c r="J7" i="2" s="1"/>
  <c r="I7" i="2" l="1"/>
  <c r="E8" i="2" s="1"/>
  <c r="B8" i="2"/>
  <c r="K7" i="2"/>
  <c r="G7" i="2"/>
  <c r="H7" i="2" s="1"/>
  <c r="C8" i="2" l="1"/>
  <c r="D8" i="2" s="1"/>
  <c r="F8" i="2" l="1"/>
  <c r="G8" i="2" l="1"/>
  <c r="H8" i="2" s="1"/>
  <c r="J8" i="2"/>
  <c r="I8" i="2"/>
  <c r="E9" i="2" s="1"/>
  <c r="B9" i="2" l="1"/>
  <c r="K8" i="2"/>
  <c r="C9" i="2" l="1"/>
  <c r="D9" i="2" s="1"/>
  <c r="F9" i="2" l="1"/>
  <c r="G9" i="2" l="1"/>
  <c r="H9" i="2" s="1"/>
  <c r="I9" i="2"/>
  <c r="E10" i="2" s="1"/>
  <c r="J9" i="2"/>
  <c r="B10" i="2" l="1"/>
  <c r="K9" i="2"/>
  <c r="C10" i="2" l="1"/>
  <c r="D10" i="2" s="1"/>
  <c r="F10" i="2" l="1"/>
  <c r="I10" i="2" s="1"/>
  <c r="E11" i="2" s="1"/>
  <c r="J10" i="2" l="1"/>
  <c r="K10" i="2"/>
  <c r="B11" i="2"/>
  <c r="G10" i="2"/>
  <c r="H10" i="2"/>
  <c r="C11" i="2" l="1"/>
  <c r="D11" i="2" s="1"/>
  <c r="F11" i="2" l="1"/>
  <c r="J11" i="2" s="1"/>
  <c r="I11" i="2" l="1"/>
  <c r="E12" i="2" s="1"/>
  <c r="B12" i="2"/>
  <c r="K11" i="2"/>
  <c r="G11" i="2"/>
  <c r="H11" i="2" s="1"/>
  <c r="C12" i="2" l="1"/>
  <c r="D12" i="2" s="1"/>
  <c r="F12" i="2" l="1"/>
  <c r="I12" i="2" s="1"/>
  <c r="E13" i="2" s="1"/>
  <c r="G12" i="2" l="1"/>
  <c r="H12" i="2" s="1"/>
  <c r="J12" i="2"/>
  <c r="K12" i="2" l="1"/>
  <c r="B13" i="2"/>
  <c r="C13" i="2" l="1"/>
  <c r="D13" i="2" s="1"/>
  <c r="F13" i="2" l="1"/>
  <c r="I13" i="2" s="1"/>
  <c r="E14" i="2" s="1"/>
  <c r="G13" i="2" l="1"/>
  <c r="H13" i="2" s="1"/>
  <c r="J13" i="2"/>
  <c r="B14" i="2" l="1"/>
  <c r="K13" i="2"/>
  <c r="C14" i="2" l="1"/>
  <c r="D14" i="2" s="1"/>
  <c r="F14" i="2" l="1"/>
  <c r="I14" i="2" s="1"/>
  <c r="E15" i="2" s="1"/>
  <c r="J14" i="2" l="1"/>
  <c r="B15" i="2"/>
  <c r="K14" i="2"/>
  <c r="G14" i="2"/>
  <c r="H14" i="2" s="1"/>
  <c r="C15" i="2" l="1"/>
  <c r="D15" i="2" s="1"/>
  <c r="F15" i="2" l="1"/>
  <c r="J15" i="2"/>
  <c r="I15" i="2"/>
  <c r="E16" i="2" s="1"/>
  <c r="B16" i="2" l="1"/>
  <c r="K15" i="2"/>
  <c r="G15" i="2"/>
  <c r="H15" i="2" s="1"/>
  <c r="C16" i="2" l="1"/>
  <c r="D16" i="2" s="1"/>
  <c r="F16" i="2" l="1"/>
  <c r="I16" i="2"/>
  <c r="E17" i="2" s="1"/>
  <c r="G16" i="2" l="1"/>
  <c r="H16" i="2" s="1"/>
  <c r="J16" i="2"/>
  <c r="K16" i="2" l="1"/>
  <c r="B17" i="2"/>
  <c r="C17" i="2" l="1"/>
  <c r="D17" i="2" s="1"/>
  <c r="F17" i="2" l="1"/>
  <c r="J17" i="2" s="1"/>
  <c r="B18" i="2" l="1"/>
  <c r="K17" i="2"/>
  <c r="I17" i="2"/>
  <c r="E18" i="2" s="1"/>
  <c r="G17" i="2"/>
  <c r="H17" i="2" s="1"/>
  <c r="C18" i="2" l="1"/>
  <c r="D18" i="2" s="1"/>
  <c r="F18" i="2" l="1"/>
  <c r="G18" i="2" l="1"/>
  <c r="H18" i="2" s="1"/>
  <c r="I18" i="2"/>
  <c r="E19" i="2" s="1"/>
  <c r="J18" i="2"/>
  <c r="K18" i="2" l="1"/>
  <c r="B19" i="2"/>
  <c r="C19" i="2" l="1"/>
  <c r="D19" i="2" s="1"/>
  <c r="F19" i="2" l="1"/>
  <c r="I19" i="2" s="1"/>
  <c r="E20" i="2" s="1"/>
  <c r="G19" i="2" l="1"/>
  <c r="H19" i="2" s="1"/>
  <c r="J19" i="2"/>
  <c r="B20" i="2" l="1"/>
  <c r="K19" i="2"/>
  <c r="C20" i="2" l="1"/>
  <c r="D20" i="2" s="1"/>
  <c r="F20" i="2" l="1"/>
  <c r="G20" i="2" l="1"/>
  <c r="H20" i="2"/>
  <c r="I20" i="2"/>
  <c r="E21" i="2" s="1"/>
  <c r="J20" i="2"/>
  <c r="B21" i="2" l="1"/>
  <c r="K20" i="2"/>
  <c r="D21" i="2" l="1"/>
  <c r="C21" i="2"/>
  <c r="F21" i="2" l="1"/>
  <c r="J21" i="2" s="1"/>
  <c r="I21" i="2" l="1"/>
  <c r="E22" i="2" s="1"/>
  <c r="B22" i="2"/>
  <c r="K21" i="2"/>
  <c r="G21" i="2"/>
  <c r="H21" i="2" s="1"/>
  <c r="C22" i="2" l="1"/>
  <c r="D22" i="2" s="1"/>
  <c r="F22" i="2" l="1"/>
  <c r="I22" i="2" s="1"/>
  <c r="E23" i="2" s="1"/>
  <c r="G22" i="2" l="1"/>
  <c r="H22" i="2" s="1"/>
  <c r="J22" i="2"/>
  <c r="K22" i="2" l="1"/>
  <c r="B23" i="2"/>
  <c r="C23" i="2" l="1"/>
  <c r="D23" i="2" s="1"/>
  <c r="F23" i="2" l="1"/>
  <c r="I23" i="2" s="1"/>
  <c r="E24" i="2" s="1"/>
  <c r="G23" i="2" l="1"/>
  <c r="H23" i="2" s="1"/>
  <c r="J23" i="2"/>
  <c r="B24" i="2" l="1"/>
  <c r="K23" i="2"/>
  <c r="C24" i="2" l="1"/>
  <c r="D24" i="2" s="1"/>
  <c r="F24" i="2" l="1"/>
  <c r="I24" i="2" s="1"/>
  <c r="E25" i="2" s="1"/>
  <c r="G24" i="2" l="1"/>
  <c r="H24" i="2" s="1"/>
  <c r="J24" i="2"/>
  <c r="K24" i="2" l="1"/>
  <c r="B25" i="2"/>
  <c r="C25" i="2" l="1"/>
  <c r="D25" i="2" s="1"/>
  <c r="F25" i="2" l="1"/>
  <c r="G25" i="2" l="1"/>
  <c r="H25" i="2" s="1"/>
  <c r="I25" i="2"/>
  <c r="E26" i="2" s="1"/>
  <c r="J25" i="2"/>
  <c r="B26" i="2" l="1"/>
  <c r="K25" i="2"/>
  <c r="C26" i="2" l="1"/>
  <c r="D26" i="2" s="1"/>
  <c r="F26" i="2" l="1"/>
  <c r="J26" i="2" s="1"/>
  <c r="B27" i="2" l="1"/>
  <c r="K26" i="2"/>
  <c r="I26" i="2"/>
  <c r="E27" i="2" s="1"/>
  <c r="G26" i="2"/>
  <c r="H26" i="2" s="1"/>
  <c r="C27" i="2" l="1"/>
  <c r="D27" i="2" s="1"/>
  <c r="F27" i="2" l="1"/>
  <c r="G27" i="2" l="1"/>
  <c r="H27" i="2" s="1"/>
  <c r="J27" i="2"/>
  <c r="I27" i="2"/>
  <c r="E28" i="2" s="1"/>
  <c r="B28" i="2" l="1"/>
  <c r="K27" i="2"/>
  <c r="C28" i="2" l="1"/>
  <c r="D28" i="2" s="1"/>
  <c r="F28" i="2" l="1"/>
  <c r="I28" i="2" s="1"/>
  <c r="E29" i="2" s="1"/>
  <c r="G28" i="2" l="1"/>
  <c r="H28" i="2"/>
  <c r="J28" i="2"/>
  <c r="K28" i="2" l="1"/>
  <c r="B29" i="2"/>
  <c r="C29" i="2" l="1"/>
  <c r="D29" i="2" s="1"/>
  <c r="F29" i="2" l="1"/>
  <c r="J29" i="2" s="1"/>
  <c r="B30" i="2" l="1"/>
  <c r="K29" i="2"/>
  <c r="I29" i="2"/>
  <c r="E30" i="2" s="1"/>
  <c r="G29" i="2"/>
  <c r="H29" i="2" s="1"/>
  <c r="C30" i="2" l="1"/>
  <c r="D30" i="2" s="1"/>
  <c r="F30" i="2" l="1"/>
  <c r="I30" i="2" s="1"/>
  <c r="E31" i="2" s="1"/>
  <c r="G30" i="2" l="1"/>
  <c r="H30" i="2" s="1"/>
  <c r="J30" i="2"/>
  <c r="K30" i="2" l="1"/>
  <c r="B31" i="2"/>
  <c r="C31" i="2" l="1"/>
  <c r="D31" i="2" s="1"/>
  <c r="F31" i="2" l="1"/>
  <c r="G31" i="2" l="1"/>
  <c r="H31" i="2" s="1"/>
  <c r="I31" i="2"/>
  <c r="E32" i="2" s="1"/>
  <c r="J31" i="2"/>
  <c r="B32" i="2" l="1"/>
  <c r="K31" i="2"/>
  <c r="C32" i="2" l="1"/>
  <c r="D32" i="2" s="1"/>
  <c r="F32" i="2" l="1"/>
  <c r="J32" i="2" s="1"/>
  <c r="B33" i="2" l="1"/>
  <c r="K32" i="2"/>
  <c r="I32" i="2"/>
  <c r="E33" i="2" s="1"/>
  <c r="G32" i="2"/>
  <c r="H32" i="2" s="1"/>
  <c r="C33" i="2" l="1"/>
  <c r="D33" i="2" s="1"/>
  <c r="F33" i="2" l="1"/>
  <c r="I33" i="2" s="1"/>
  <c r="E34" i="2" s="1"/>
  <c r="G33" i="2" l="1"/>
  <c r="H33" i="2" s="1"/>
  <c r="J33" i="2"/>
  <c r="B34" i="2" l="1"/>
  <c r="K33" i="2"/>
  <c r="C34" i="2" l="1"/>
  <c r="D34" i="2" s="1"/>
  <c r="F34" i="2" l="1"/>
  <c r="I34" i="2" s="1"/>
  <c r="E35" i="2" s="1"/>
  <c r="G34" i="2" l="1"/>
  <c r="H34" i="2" s="1"/>
  <c r="J34" i="2"/>
  <c r="K34" i="2" l="1"/>
  <c r="B35" i="2"/>
  <c r="C35" i="2" l="1"/>
  <c r="D35" i="2" s="1"/>
  <c r="F35" i="2" l="1"/>
  <c r="I35" i="2"/>
  <c r="E36" i="2" s="1"/>
  <c r="G35" i="2" l="1"/>
  <c r="H35" i="2" s="1"/>
  <c r="J35" i="2"/>
  <c r="B36" i="2" l="1"/>
  <c r="K35" i="2"/>
  <c r="C36" i="2" l="1"/>
  <c r="D36" i="2"/>
  <c r="F36" i="2" l="1"/>
  <c r="I36" i="2" s="1"/>
  <c r="E37" i="2" s="1"/>
  <c r="G36" i="2" l="1"/>
  <c r="H36" i="2" s="1"/>
  <c r="J36" i="2"/>
  <c r="B37" i="2" l="1"/>
  <c r="K36" i="2"/>
  <c r="C37" i="2" l="1"/>
  <c r="D37" i="2" s="1"/>
  <c r="F37" i="2" l="1"/>
  <c r="I37" i="2" s="1"/>
  <c r="E38" i="2" s="1"/>
  <c r="G37" i="2" l="1"/>
  <c r="H37" i="2" s="1"/>
  <c r="J37" i="2"/>
  <c r="B38" i="2" l="1"/>
  <c r="K37" i="2"/>
  <c r="C38" i="2" l="1"/>
  <c r="D38" i="2" s="1"/>
  <c r="F38" i="2" l="1"/>
  <c r="J38" i="2"/>
  <c r="I38" i="2"/>
  <c r="E39" i="2" s="1"/>
  <c r="B39" i="2" l="1"/>
  <c r="K38" i="2"/>
  <c r="G38" i="2"/>
  <c r="H38" i="2" s="1"/>
  <c r="C39" i="2" l="1"/>
  <c r="D39" i="2" s="1"/>
  <c r="F39" i="2" l="1"/>
  <c r="J39" i="2"/>
  <c r="I39" i="2"/>
  <c r="E40" i="2" s="1"/>
  <c r="B40" i="2" l="1"/>
  <c r="K39" i="2"/>
  <c r="G39" i="2"/>
  <c r="H39" i="2" s="1"/>
  <c r="C40" i="2" l="1"/>
  <c r="D40" i="2" s="1"/>
  <c r="F40" i="2" l="1"/>
  <c r="I40" i="2" s="1"/>
  <c r="E41" i="2" s="1"/>
  <c r="G40" i="2" l="1"/>
  <c r="H40" i="2" s="1"/>
  <c r="J40" i="2"/>
  <c r="K40" i="2" l="1"/>
  <c r="B41" i="2"/>
  <c r="C41" i="2" l="1"/>
  <c r="D41" i="2" s="1"/>
  <c r="F41" i="2" l="1"/>
  <c r="I41" i="2" s="1"/>
  <c r="E42" i="2" s="1"/>
  <c r="G41" i="2" l="1"/>
  <c r="H41" i="2" s="1"/>
  <c r="J41" i="2"/>
  <c r="B42" i="2" l="1"/>
  <c r="K41" i="2"/>
  <c r="C42" i="2" l="1"/>
  <c r="D42" i="2" s="1"/>
  <c r="F42" i="2" l="1"/>
  <c r="J42" i="2" s="1"/>
  <c r="I42" i="2" l="1"/>
  <c r="E43" i="2" s="1"/>
  <c r="B43" i="2"/>
  <c r="K42" i="2"/>
  <c r="G42" i="2"/>
  <c r="H42" i="2" s="1"/>
  <c r="C43" i="2" l="1"/>
  <c r="D43" i="2" s="1"/>
  <c r="F43" i="2" l="1"/>
  <c r="I43" i="2" s="1"/>
  <c r="E44" i="2" s="1"/>
  <c r="G43" i="2" l="1"/>
  <c r="H43" i="2" s="1"/>
  <c r="J43" i="2"/>
  <c r="B44" i="2" l="1"/>
  <c r="K43" i="2"/>
  <c r="C44" i="2" l="1"/>
  <c r="D44" i="2" s="1"/>
  <c r="F44" i="2" l="1"/>
  <c r="J44" i="2" s="1"/>
  <c r="B45" i="2" l="1"/>
  <c r="K44" i="2"/>
  <c r="I44" i="2"/>
  <c r="E45" i="2" s="1"/>
  <c r="G44" i="2"/>
  <c r="H44" i="2" s="1"/>
  <c r="C45" i="2" l="1"/>
  <c r="D45" i="2" s="1"/>
  <c r="F45" i="2" l="1"/>
  <c r="G45" i="2" l="1"/>
  <c r="H45" i="2" s="1"/>
  <c r="I45" i="2"/>
  <c r="E46" i="2" s="1"/>
  <c r="J45" i="2"/>
  <c r="B46" i="2" l="1"/>
  <c r="K45" i="2"/>
  <c r="C46" i="2" l="1"/>
  <c r="D46" i="2" s="1"/>
  <c r="F46" i="2" l="1"/>
  <c r="I46" i="2" s="1"/>
  <c r="E47" i="2" s="1"/>
  <c r="G46" i="2" l="1"/>
  <c r="H46" i="2" s="1"/>
  <c r="J46" i="2"/>
  <c r="K46" i="2" l="1"/>
  <c r="B47" i="2"/>
  <c r="C47" i="2" l="1"/>
  <c r="D47" i="2" s="1"/>
  <c r="F47" i="2" l="1"/>
  <c r="G47" i="2" l="1"/>
  <c r="H47" i="2" s="1"/>
  <c r="I47" i="2"/>
  <c r="E48" i="2" s="1"/>
  <c r="J47" i="2"/>
  <c r="B48" i="2" l="1"/>
  <c r="K47" i="2"/>
  <c r="C48" i="2" l="1"/>
  <c r="D48" i="2" s="1"/>
  <c r="F48" i="2" l="1"/>
  <c r="I48" i="2" s="1"/>
  <c r="E49" i="2" s="1"/>
  <c r="G48" i="2" l="1"/>
  <c r="H48" i="2" s="1"/>
  <c r="J48" i="2"/>
  <c r="B49" i="2" l="1"/>
  <c r="K48" i="2"/>
  <c r="C49" i="2" l="1"/>
  <c r="D49" i="2" s="1"/>
  <c r="F49" i="2" l="1"/>
  <c r="I49" i="2"/>
  <c r="E50" i="2" s="1"/>
  <c r="G49" i="2" l="1"/>
  <c r="H49" i="2" s="1"/>
  <c r="J49" i="2"/>
  <c r="B50" i="2" l="1"/>
  <c r="K49" i="2"/>
  <c r="C50" i="2" l="1"/>
  <c r="D50" i="2" s="1"/>
  <c r="F50" i="2" l="1"/>
  <c r="I50" i="2" s="1"/>
  <c r="E51" i="2" s="1"/>
  <c r="J50" i="2" l="1"/>
  <c r="G50" i="2"/>
  <c r="H50" i="2" s="1"/>
  <c r="B51" i="2" l="1"/>
  <c r="K50" i="2"/>
  <c r="C51" i="2" l="1"/>
  <c r="D51" i="2" s="1"/>
  <c r="F51" i="2" l="1"/>
  <c r="J51" i="2" s="1"/>
  <c r="B52" i="2" l="1"/>
  <c r="K51" i="2"/>
  <c r="I51" i="2"/>
  <c r="E52" i="2" s="1"/>
  <c r="G51" i="2"/>
  <c r="H51" i="2" s="1"/>
  <c r="C52" i="2" l="1"/>
  <c r="D52" i="2" s="1"/>
  <c r="F52" i="2" l="1"/>
  <c r="I52" i="2" s="1"/>
  <c r="E53" i="2" s="1"/>
  <c r="G52" i="2" l="1"/>
  <c r="H52" i="2" s="1"/>
  <c r="J52" i="2"/>
  <c r="K52" i="2" l="1"/>
  <c r="B53" i="2"/>
  <c r="C53" i="2" l="1"/>
  <c r="D53" i="2" s="1"/>
  <c r="F53" i="2" l="1"/>
  <c r="I53" i="2" s="1"/>
  <c r="E54" i="2" s="1"/>
  <c r="G53" i="2" l="1"/>
  <c r="H53" i="2" s="1"/>
  <c r="J53" i="2"/>
  <c r="B54" i="2" l="1"/>
  <c r="K53" i="2"/>
  <c r="C54" i="2" l="1"/>
  <c r="D54" i="2" s="1"/>
  <c r="F54" i="2" l="1"/>
  <c r="I54" i="2"/>
  <c r="E55" i="2" s="1"/>
  <c r="G54" i="2" l="1"/>
  <c r="H54" i="2" s="1"/>
  <c r="J54" i="2"/>
  <c r="B55" i="2" l="1"/>
  <c r="K54" i="2"/>
  <c r="C55" i="2" l="1"/>
  <c r="D55" i="2" s="1"/>
  <c r="F55" i="2" l="1"/>
  <c r="I55" i="2" s="1"/>
  <c r="E56" i="2" s="1"/>
  <c r="G55" i="2" l="1"/>
  <c r="H55" i="2" s="1"/>
  <c r="J55" i="2"/>
  <c r="B56" i="2" l="1"/>
  <c r="K55" i="2"/>
  <c r="C56" i="2" l="1"/>
  <c r="D56" i="2" s="1"/>
  <c r="F56" i="2" l="1"/>
  <c r="J56" i="2" s="1"/>
  <c r="I56" i="2" l="1"/>
  <c r="E57" i="2" s="1"/>
  <c r="B57" i="2"/>
  <c r="K56" i="2"/>
  <c r="G56" i="2"/>
  <c r="H56" i="2" s="1"/>
  <c r="C57" i="2" l="1"/>
  <c r="D57" i="2" s="1"/>
  <c r="F57" i="2" l="1"/>
  <c r="G57" i="2" l="1"/>
  <c r="H57" i="2" s="1"/>
  <c r="J57" i="2"/>
  <c r="I57" i="2"/>
  <c r="E58" i="2" s="1"/>
  <c r="B58" i="2" l="1"/>
  <c r="K57" i="2"/>
  <c r="C58" i="2" l="1"/>
  <c r="D58" i="2" s="1"/>
  <c r="F58" i="2" l="1"/>
  <c r="I58" i="2" s="1"/>
  <c r="E59" i="2" s="1"/>
  <c r="G58" i="2" l="1"/>
  <c r="H58" i="2" s="1"/>
  <c r="J58" i="2"/>
  <c r="K58" i="2" l="1"/>
  <c r="B59" i="2"/>
  <c r="C59" i="2" l="1"/>
  <c r="D59" i="2" s="1"/>
  <c r="F59" i="2" l="1"/>
  <c r="I59" i="2" s="1"/>
  <c r="E60" i="2" s="1"/>
  <c r="J59" i="2" l="1"/>
  <c r="G59" i="2"/>
  <c r="H59" i="2" s="1"/>
  <c r="B60" i="2" l="1"/>
  <c r="K59" i="2"/>
  <c r="C60" i="2" l="1"/>
  <c r="D60" i="2" s="1"/>
  <c r="F60" i="2" l="1"/>
  <c r="I60" i="2" s="1"/>
  <c r="E61" i="2" s="1"/>
  <c r="G60" i="2" l="1"/>
  <c r="H60" i="2" s="1"/>
  <c r="J60" i="2"/>
  <c r="B61" i="2" l="1"/>
  <c r="K60" i="2"/>
  <c r="C61" i="2" l="1"/>
  <c r="D61" i="2" s="1"/>
  <c r="F61" i="2" l="1"/>
  <c r="I61" i="2" s="1"/>
  <c r="E62" i="2" s="1"/>
  <c r="G61" i="2" l="1"/>
  <c r="H61" i="2" s="1"/>
  <c r="J61" i="2"/>
  <c r="B62" i="2" l="1"/>
  <c r="K61" i="2"/>
  <c r="C62" i="2" l="1"/>
  <c r="D62" i="2" s="1"/>
  <c r="F62" i="2" l="1"/>
  <c r="J62" i="2" s="1"/>
  <c r="B63" i="2" l="1"/>
  <c r="K62" i="2"/>
  <c r="I62" i="2"/>
  <c r="E63" i="2" s="1"/>
  <c r="G62" i="2"/>
  <c r="H62" i="2" s="1"/>
  <c r="C63" i="2" l="1"/>
  <c r="D63" i="2" s="1"/>
  <c r="F63" i="2" l="1"/>
  <c r="J63" i="2" s="1"/>
  <c r="B64" i="2" l="1"/>
  <c r="K63" i="2"/>
  <c r="I63" i="2"/>
  <c r="E64" i="2" s="1"/>
  <c r="G63" i="2"/>
  <c r="H63" i="2" s="1"/>
  <c r="C64" i="2" l="1"/>
  <c r="D64" i="2" s="1"/>
  <c r="F64" i="2" l="1"/>
  <c r="I64" i="2" s="1"/>
  <c r="E65" i="2" s="1"/>
  <c r="G64" i="2" l="1"/>
  <c r="H64" i="2" s="1"/>
  <c r="J64" i="2"/>
  <c r="K64" i="2" l="1"/>
  <c r="B65" i="2"/>
  <c r="C65" i="2" l="1"/>
  <c r="D65" i="2" s="1"/>
  <c r="F65" i="2" l="1"/>
  <c r="I65" i="2" s="1"/>
  <c r="E66" i="2" s="1"/>
  <c r="G65" i="2" l="1"/>
  <c r="H65" i="2" s="1"/>
  <c r="J65" i="2"/>
  <c r="B66" i="2" l="1"/>
  <c r="K65" i="2"/>
  <c r="C66" i="2" l="1"/>
  <c r="D66" i="2"/>
  <c r="F66" i="2" l="1"/>
  <c r="I66" i="2" s="1"/>
  <c r="E67" i="2" s="1"/>
  <c r="G66" i="2" l="1"/>
  <c r="H66" i="2" s="1"/>
  <c r="J66" i="2"/>
  <c r="B67" i="2" l="1"/>
  <c r="K66" i="2"/>
  <c r="C67" i="2" l="1"/>
  <c r="D67" i="2" s="1"/>
  <c r="F67" i="2" l="1"/>
  <c r="I67" i="2" s="1"/>
  <c r="E68" i="2" s="1"/>
  <c r="G67" i="2" l="1"/>
  <c r="H67" i="2" s="1"/>
  <c r="J67" i="2"/>
  <c r="B68" i="2" l="1"/>
  <c r="K67" i="2"/>
  <c r="C68" i="2" l="1"/>
  <c r="D68" i="2" s="1"/>
  <c r="F68" i="2" l="1"/>
  <c r="G68" i="2" l="1"/>
  <c r="H68" i="2" s="1"/>
  <c r="I68" i="2"/>
  <c r="E69" i="2" s="1"/>
  <c r="J68" i="2"/>
  <c r="B69" i="2" l="1"/>
  <c r="K68" i="2"/>
  <c r="C69" i="2" l="1"/>
  <c r="D69" i="2" s="1"/>
  <c r="F69" i="2" l="1"/>
  <c r="J69" i="2" s="1"/>
  <c r="B70" i="2" l="1"/>
  <c r="K69" i="2"/>
  <c r="I69" i="2"/>
  <c r="E70" i="2" s="1"/>
  <c r="G69" i="2"/>
  <c r="H69" i="2" s="1"/>
  <c r="C70" i="2" l="1"/>
  <c r="D70" i="2" s="1"/>
  <c r="F70" i="2" l="1"/>
  <c r="I70" i="2" s="1"/>
  <c r="E71" i="2" s="1"/>
  <c r="G70" i="2" l="1"/>
  <c r="H70" i="2" s="1"/>
  <c r="J70" i="2"/>
  <c r="K70" i="2" l="1"/>
  <c r="B71" i="2"/>
  <c r="C71" i="2" l="1"/>
  <c r="D71" i="2" s="1"/>
  <c r="F71" i="2" l="1"/>
  <c r="J71" i="2" s="1"/>
  <c r="I71" i="2"/>
  <c r="E72" i="2" s="1"/>
  <c r="B72" i="2" l="1"/>
  <c r="K71" i="2"/>
  <c r="G71" i="2"/>
  <c r="H71" i="2" s="1"/>
  <c r="C72" i="2" l="1"/>
  <c r="D72" i="2"/>
  <c r="F72" i="2" l="1"/>
  <c r="I72" i="2" s="1"/>
  <c r="E73" i="2" s="1"/>
  <c r="G72" i="2" l="1"/>
  <c r="H72" i="2" s="1"/>
  <c r="J72" i="2"/>
  <c r="B73" i="2" l="1"/>
  <c r="K72" i="2"/>
  <c r="C73" i="2" l="1"/>
  <c r="D73" i="2" s="1"/>
  <c r="F73" i="2" l="1"/>
  <c r="I73" i="2" s="1"/>
  <c r="E74" i="2" s="1"/>
  <c r="G73" i="2" l="1"/>
  <c r="H73" i="2" s="1"/>
  <c r="J73" i="2"/>
  <c r="B74" i="2" l="1"/>
  <c r="K73" i="2"/>
  <c r="C74" i="2" l="1"/>
  <c r="D74" i="2" s="1"/>
  <c r="F74" i="2" l="1"/>
  <c r="J74" i="2" s="1"/>
  <c r="B75" i="2" l="1"/>
  <c r="K74" i="2"/>
  <c r="G74" i="2"/>
  <c r="H74" i="2"/>
  <c r="I74" i="2"/>
  <c r="E75" i="2" s="1"/>
  <c r="C75" i="2" l="1"/>
  <c r="D75" i="2" s="1"/>
  <c r="F75" i="2" l="1"/>
  <c r="J75" i="2"/>
  <c r="I75" i="2"/>
  <c r="E76" i="2" s="1"/>
  <c r="B76" i="2" l="1"/>
  <c r="K75" i="2"/>
  <c r="G75" i="2"/>
  <c r="H75" i="2" s="1"/>
  <c r="C76" i="2" l="1"/>
  <c r="D76" i="2" s="1"/>
  <c r="F76" i="2" l="1"/>
  <c r="I76" i="2" s="1"/>
  <c r="E77" i="2" s="1"/>
  <c r="G76" i="2" l="1"/>
  <c r="H76" i="2" s="1"/>
  <c r="J76" i="2"/>
  <c r="K76" i="2" l="1"/>
  <c r="B77" i="2"/>
  <c r="C77" i="2" l="1"/>
  <c r="D77" i="2" s="1"/>
  <c r="F77" i="2" l="1"/>
  <c r="I77" i="2" s="1"/>
  <c r="E78" i="2" s="1"/>
  <c r="G77" i="2" l="1"/>
  <c r="H77" i="2" s="1"/>
  <c r="J77" i="2"/>
  <c r="B78" i="2" l="1"/>
  <c r="K77" i="2"/>
  <c r="C78" i="2" l="1"/>
  <c r="D78" i="2" s="1"/>
  <c r="F78" i="2" l="1"/>
  <c r="G78" i="2" l="1"/>
  <c r="H78" i="2" s="1"/>
  <c r="I78" i="2"/>
  <c r="E79" i="2" s="1"/>
  <c r="J78" i="2"/>
  <c r="B79" i="2" l="1"/>
  <c r="K78" i="2"/>
  <c r="C79" i="2" l="1"/>
  <c r="D79" i="2" s="1"/>
  <c r="F79" i="2" l="1"/>
  <c r="G79" i="2" l="1"/>
  <c r="H79" i="2" s="1"/>
  <c r="I79" i="2"/>
  <c r="E80" i="2" s="1"/>
  <c r="J79" i="2"/>
  <c r="B80" i="2" l="1"/>
  <c r="K79" i="2"/>
  <c r="C80" i="2" l="1"/>
  <c r="D80" i="2" s="1"/>
  <c r="F80" i="2" l="1"/>
  <c r="J80" i="2" s="1"/>
  <c r="I80" i="2" l="1"/>
  <c r="E81" i="2" s="1"/>
  <c r="B81" i="2"/>
  <c r="K80" i="2"/>
  <c r="G80" i="2"/>
  <c r="H80" i="2" s="1"/>
  <c r="C81" i="2" l="1"/>
  <c r="D81" i="2" s="1"/>
  <c r="F81" i="2" l="1"/>
  <c r="J81" i="2" s="1"/>
  <c r="B82" i="2" l="1"/>
  <c r="K81" i="2"/>
  <c r="I81" i="2"/>
  <c r="E82" i="2" s="1"/>
  <c r="G81" i="2"/>
  <c r="H81" i="2" s="1"/>
  <c r="C82" i="2" l="1"/>
  <c r="D82" i="2" s="1"/>
  <c r="F82" i="2" l="1"/>
  <c r="I82" i="2" s="1"/>
  <c r="E83" i="2" s="1"/>
  <c r="G82" i="2" l="1"/>
  <c r="H82" i="2" s="1"/>
  <c r="J82" i="2"/>
  <c r="K82" i="2" l="1"/>
  <c r="B83" i="2"/>
  <c r="C83" i="2" l="1"/>
  <c r="D83" i="2" s="1"/>
  <c r="F83" i="2" l="1"/>
  <c r="I83" i="2" s="1"/>
  <c r="E84" i="2" s="1"/>
  <c r="G83" i="2" l="1"/>
  <c r="H83" i="2" s="1"/>
  <c r="J83" i="2"/>
  <c r="B84" i="2" l="1"/>
  <c r="K83" i="2"/>
  <c r="C84" i="2" l="1"/>
  <c r="D84" i="2" s="1"/>
  <c r="F84" i="2" l="1"/>
  <c r="I84" i="2" s="1"/>
  <c r="E85" i="2" s="1"/>
  <c r="G84" i="2" l="1"/>
  <c r="H84" i="2" s="1"/>
  <c r="J84" i="2"/>
  <c r="B85" i="2" l="1"/>
  <c r="K84" i="2"/>
  <c r="D85" i="2" l="1"/>
  <c r="C85" i="2"/>
  <c r="F85" i="2" l="1"/>
  <c r="J85" i="2" s="1"/>
  <c r="I85" i="2"/>
  <c r="E86" i="2" s="1"/>
  <c r="K85" i="2" l="1"/>
  <c r="B86" i="2"/>
  <c r="G85" i="2"/>
  <c r="H85" i="2" s="1"/>
  <c r="C86" i="2" l="1"/>
  <c r="D86" i="2" s="1"/>
  <c r="F86" i="2" l="1"/>
  <c r="I86" i="2" s="1"/>
  <c r="E87" i="2" s="1"/>
  <c r="G86" i="2" l="1"/>
  <c r="H86" i="2" s="1"/>
  <c r="J86" i="2"/>
  <c r="B87" i="2" l="1"/>
  <c r="K86" i="2"/>
  <c r="C87" i="2" l="1"/>
  <c r="D87" i="2"/>
  <c r="F87" i="2" l="1"/>
  <c r="I87" i="2" s="1"/>
  <c r="E88" i="2" s="1"/>
  <c r="G87" i="2" l="1"/>
  <c r="H87" i="2" s="1"/>
  <c r="J87" i="2"/>
  <c r="B88" i="2" l="1"/>
  <c r="K87" i="2"/>
  <c r="C88" i="2" l="1"/>
  <c r="D88" i="2" s="1"/>
  <c r="F88" i="2" l="1"/>
  <c r="I88" i="2" s="1"/>
  <c r="E89" i="2" s="1"/>
  <c r="G88" i="2" l="1"/>
  <c r="H88" i="2" s="1"/>
  <c r="J88" i="2"/>
  <c r="B89" i="2" l="1"/>
  <c r="K88" i="2"/>
  <c r="C89" i="2" l="1"/>
  <c r="D89" i="2" s="1"/>
  <c r="F89" i="2" l="1"/>
  <c r="I89" i="2" s="1"/>
  <c r="E90" i="2" s="1"/>
  <c r="G89" i="2" l="1"/>
  <c r="H89" i="2"/>
  <c r="J89" i="2"/>
  <c r="B90" i="2" l="1"/>
  <c r="K89" i="2"/>
  <c r="C90" i="2" l="1"/>
  <c r="D90" i="2" s="1"/>
  <c r="F90" i="2" l="1"/>
  <c r="I90" i="2" s="1"/>
  <c r="E91" i="2" s="1"/>
  <c r="J90" i="2" l="1"/>
  <c r="G90" i="2"/>
  <c r="H90" i="2" s="1"/>
  <c r="B91" i="2" l="1"/>
  <c r="K90" i="2"/>
  <c r="C91" i="2" l="1"/>
  <c r="D91" i="2" s="1"/>
  <c r="F91" i="2" l="1"/>
  <c r="G91" i="2" l="1"/>
  <c r="H91" i="2" s="1"/>
  <c r="J91" i="2"/>
  <c r="I91" i="2"/>
  <c r="E92" i="2" s="1"/>
  <c r="K91" i="2" l="1"/>
  <c r="B92" i="2"/>
  <c r="C92" i="2" l="1"/>
  <c r="D92" i="2" s="1"/>
  <c r="F92" i="2" l="1"/>
  <c r="I92" i="2" s="1"/>
  <c r="E93" i="2" s="1"/>
  <c r="J92" i="2" l="1"/>
  <c r="G92" i="2"/>
  <c r="H92" i="2" s="1"/>
  <c r="B93" i="2" l="1"/>
  <c r="K92" i="2"/>
  <c r="C93" i="2" l="1"/>
  <c r="D93" i="2" s="1"/>
  <c r="F93" i="2" l="1"/>
  <c r="J93" i="2"/>
  <c r="I93" i="2"/>
  <c r="E94" i="2" s="1"/>
  <c r="B94" i="2" l="1"/>
  <c r="K93" i="2"/>
  <c r="G93" i="2"/>
  <c r="H93" i="2" s="1"/>
  <c r="C94" i="2" l="1"/>
  <c r="D94" i="2" s="1"/>
  <c r="F94" i="2" l="1"/>
  <c r="G94" i="2" l="1"/>
  <c r="H94" i="2"/>
  <c r="I94" i="2"/>
  <c r="E95" i="2" s="1"/>
  <c r="J94" i="2"/>
  <c r="B95" i="2" l="1"/>
  <c r="K94" i="2"/>
  <c r="C95" i="2" l="1"/>
  <c r="D95" i="2" s="1"/>
  <c r="F95" i="2" l="1"/>
  <c r="J95" i="2" s="1"/>
  <c r="I95" i="2"/>
  <c r="E96" i="2" s="1"/>
  <c r="B96" i="2" l="1"/>
  <c r="K95" i="2"/>
  <c r="G95" i="2"/>
  <c r="H95" i="2" s="1"/>
  <c r="C96" i="2" l="1"/>
  <c r="D96" i="2" s="1"/>
  <c r="F96" i="2" l="1"/>
  <c r="G96" i="2" l="1"/>
  <c r="H96" i="2" s="1"/>
  <c r="I96" i="2"/>
  <c r="E97" i="2" s="1"/>
  <c r="J96" i="2"/>
  <c r="B97" i="2" l="1"/>
  <c r="K96" i="2"/>
  <c r="D97" i="2" l="1"/>
  <c r="C97" i="2"/>
  <c r="F97" i="2" l="1"/>
  <c r="I97" i="2" s="1"/>
  <c r="E98" i="2" s="1"/>
  <c r="G97" i="2" l="1"/>
  <c r="H97" i="2" s="1"/>
  <c r="J97" i="2"/>
  <c r="K97" i="2" l="1"/>
  <c r="B98" i="2"/>
  <c r="C98" i="2" l="1"/>
  <c r="D98" i="2" s="1"/>
  <c r="F98" i="2" l="1"/>
  <c r="I98" i="2"/>
  <c r="E99" i="2" s="1"/>
  <c r="G98" i="2" l="1"/>
  <c r="H98" i="2" s="1"/>
  <c r="J98" i="2"/>
  <c r="B99" i="2" l="1"/>
  <c r="K98" i="2"/>
  <c r="C99" i="2" l="1"/>
  <c r="D99" i="2"/>
  <c r="F99" i="2" l="1"/>
  <c r="G99" i="2" l="1"/>
  <c r="H99" i="2" s="1"/>
  <c r="I99" i="2"/>
  <c r="E100" i="2" s="1"/>
  <c r="J99" i="2"/>
  <c r="B100" i="2" l="1"/>
  <c r="K99" i="2"/>
  <c r="C100" i="2" l="1"/>
  <c r="D100" i="2" s="1"/>
  <c r="F100" i="2" l="1"/>
  <c r="I100" i="2"/>
  <c r="E101" i="2" s="1"/>
  <c r="G100" i="2" l="1"/>
  <c r="H100" i="2" s="1"/>
  <c r="J100" i="2"/>
  <c r="B101" i="2" l="1"/>
  <c r="K100" i="2"/>
  <c r="C101" i="2" l="1"/>
  <c r="D101" i="2" s="1"/>
  <c r="F101" i="2" l="1"/>
  <c r="J101" i="2" s="1"/>
  <c r="B102" i="2" l="1"/>
  <c r="K101" i="2"/>
  <c r="I101" i="2"/>
  <c r="E102" i="2" s="1"/>
  <c r="G101" i="2"/>
  <c r="H101" i="2" s="1"/>
  <c r="C102" i="2" l="1"/>
  <c r="D102" i="2" s="1"/>
  <c r="F102" i="2" l="1"/>
  <c r="G102" i="2" l="1"/>
  <c r="H102" i="2" s="1"/>
  <c r="I102" i="2"/>
  <c r="E103" i="2" s="1"/>
  <c r="J102" i="2"/>
  <c r="B103" i="2" l="1"/>
  <c r="K102" i="2"/>
  <c r="C103" i="2" l="1"/>
  <c r="D103" i="2" s="1"/>
  <c r="F103" i="2" l="1"/>
  <c r="I103" i="2"/>
  <c r="E104" i="2" s="1"/>
  <c r="G103" i="2" l="1"/>
  <c r="H103" i="2" s="1"/>
  <c r="J103" i="2"/>
  <c r="K103" i="2" l="1"/>
  <c r="B104" i="2"/>
  <c r="C104" i="2" l="1"/>
  <c r="D104" i="2" s="1"/>
  <c r="F104" i="2" l="1"/>
  <c r="I104" i="2"/>
  <c r="E105" i="2" s="1"/>
  <c r="G104" i="2" l="1"/>
  <c r="H104" i="2" s="1"/>
  <c r="J104" i="2"/>
  <c r="B105" i="2" l="1"/>
  <c r="K104" i="2"/>
  <c r="C105" i="2" l="1"/>
  <c r="D105" i="2" s="1"/>
  <c r="F105" i="2" l="1"/>
  <c r="J105" i="2" s="1"/>
  <c r="B106" i="2" l="1"/>
  <c r="K105" i="2"/>
  <c r="I105" i="2"/>
  <c r="E106" i="2" s="1"/>
  <c r="G105" i="2"/>
  <c r="H105" i="2" s="1"/>
  <c r="C106" i="2" l="1"/>
  <c r="D106" i="2" s="1"/>
  <c r="F106" i="2" l="1"/>
  <c r="G106" i="2" l="1"/>
  <c r="H106" i="2" s="1"/>
  <c r="I106" i="2"/>
  <c r="E107" i="2" s="1"/>
  <c r="J106" i="2"/>
  <c r="B107" i="2" l="1"/>
  <c r="K106" i="2"/>
  <c r="C107" i="2" l="1"/>
  <c r="D107" i="2" s="1"/>
  <c r="F107" i="2" l="1"/>
  <c r="J107" i="2" s="1"/>
  <c r="B108" i="2" l="1"/>
  <c r="K107" i="2"/>
  <c r="I107" i="2"/>
  <c r="E108" i="2" s="1"/>
  <c r="G107" i="2"/>
  <c r="H107" i="2" s="1"/>
  <c r="C108" i="2" l="1"/>
  <c r="D108" i="2" s="1"/>
  <c r="F108" i="2" l="1"/>
  <c r="J108" i="2" s="1"/>
  <c r="B109" i="2" l="1"/>
  <c r="K108" i="2"/>
  <c r="I108" i="2"/>
  <c r="E109" i="2" s="1"/>
  <c r="G108" i="2"/>
  <c r="H108" i="2" s="1"/>
  <c r="C109" i="2" l="1"/>
  <c r="D109" i="2" s="1"/>
  <c r="F109" i="2" l="1"/>
  <c r="I109" i="2" s="1"/>
  <c r="E110" i="2" s="1"/>
  <c r="G109" i="2" l="1"/>
  <c r="H109" i="2" s="1"/>
  <c r="J109" i="2"/>
  <c r="K109" i="2" l="1"/>
  <c r="B110" i="2"/>
  <c r="C110" i="2" l="1"/>
  <c r="D110" i="2" s="1"/>
  <c r="F110" i="2" l="1"/>
  <c r="G110" i="2" l="1"/>
  <c r="H110" i="2" s="1"/>
  <c r="I110" i="2"/>
  <c r="E111" i="2" s="1"/>
  <c r="J110" i="2"/>
  <c r="B111" i="2" l="1"/>
  <c r="K110" i="2"/>
  <c r="C111" i="2" l="1"/>
  <c r="D111" i="2" s="1"/>
  <c r="F111" i="2" l="1"/>
  <c r="I111" i="2" s="1"/>
  <c r="E112" i="2" s="1"/>
  <c r="G111" i="2" l="1"/>
  <c r="H111" i="2" s="1"/>
  <c r="J111" i="2"/>
  <c r="B112" i="2" l="1"/>
  <c r="K111" i="2"/>
  <c r="C112" i="2" l="1"/>
  <c r="D112" i="2" s="1"/>
  <c r="F112" i="2" l="1"/>
  <c r="G112" i="2" l="1"/>
  <c r="H112" i="2" s="1"/>
  <c r="I112" i="2"/>
  <c r="E113" i="2" s="1"/>
  <c r="J112" i="2"/>
  <c r="K112" i="2" l="1"/>
  <c r="B113" i="2"/>
  <c r="C113" i="2" l="1"/>
  <c r="D113" i="2" s="1"/>
  <c r="F113" i="2" l="1"/>
  <c r="I113" i="2" s="1"/>
  <c r="E114" i="2" s="1"/>
  <c r="J113" i="2" l="1"/>
  <c r="B114" i="2"/>
  <c r="K113" i="2"/>
  <c r="G113" i="2"/>
  <c r="H113" i="2" s="1"/>
  <c r="C114" i="2" l="1"/>
  <c r="D114" i="2" s="1"/>
  <c r="F114" i="2" l="1"/>
  <c r="J114" i="2" s="1"/>
  <c r="B115" i="2" l="1"/>
  <c r="K114" i="2"/>
  <c r="I114" i="2"/>
  <c r="E115" i="2" s="1"/>
  <c r="G114" i="2"/>
  <c r="H114" i="2" s="1"/>
  <c r="C115" i="2" l="1"/>
  <c r="D115" i="2" s="1"/>
  <c r="F115" i="2" l="1"/>
  <c r="I115" i="2" s="1"/>
  <c r="E116" i="2" s="1"/>
  <c r="G115" i="2" l="1"/>
  <c r="H115" i="2" s="1"/>
  <c r="J115" i="2"/>
  <c r="K115" i="2" l="1"/>
  <c r="B116" i="2"/>
  <c r="C116" i="2" l="1"/>
  <c r="D116" i="2" s="1"/>
  <c r="F116" i="2" l="1"/>
  <c r="I116" i="2" s="1"/>
  <c r="E117" i="2" s="1"/>
  <c r="G116" i="2" l="1"/>
  <c r="H116" i="2" s="1"/>
  <c r="J116" i="2"/>
  <c r="B117" i="2" l="1"/>
  <c r="K116" i="2"/>
  <c r="C117" i="2" l="1"/>
  <c r="D117" i="2" s="1"/>
  <c r="F117" i="2" l="1"/>
  <c r="J117" i="2" s="1"/>
  <c r="I117" i="2" l="1"/>
  <c r="E118" i="2" s="1"/>
  <c r="B118" i="2"/>
  <c r="K117" i="2"/>
  <c r="G117" i="2"/>
  <c r="H117" i="2" s="1"/>
  <c r="C118" i="2" l="1"/>
  <c r="D118" i="2" s="1"/>
  <c r="F118" i="2" l="1"/>
  <c r="J118" i="2" s="1"/>
  <c r="B119" i="2" l="1"/>
  <c r="K118" i="2"/>
  <c r="I118" i="2"/>
  <c r="E119" i="2" s="1"/>
  <c r="G118" i="2"/>
  <c r="H118" i="2" s="1"/>
  <c r="C119" i="2" l="1"/>
  <c r="D119" i="2" s="1"/>
  <c r="F119" i="2" l="1"/>
  <c r="J119" i="2" s="1"/>
  <c r="B120" i="2" l="1"/>
  <c r="K119" i="2"/>
  <c r="I119" i="2"/>
  <c r="E120" i="2" s="1"/>
  <c r="G119" i="2"/>
  <c r="H119" i="2" s="1"/>
  <c r="C120" i="2" l="1"/>
  <c r="D120" i="2" s="1"/>
  <c r="F120" i="2" l="1"/>
  <c r="I120" i="2" s="1"/>
  <c r="E121" i="2" s="1"/>
  <c r="G120" i="2" l="1"/>
  <c r="H120" i="2" s="1"/>
  <c r="J120" i="2"/>
  <c r="B121" i="2" l="1"/>
  <c r="K120" i="2"/>
  <c r="C121" i="2" l="1"/>
  <c r="D121" i="2" s="1"/>
  <c r="F121" i="2" l="1"/>
  <c r="I121" i="2" s="1"/>
  <c r="E122" i="2" s="1"/>
  <c r="G121" i="2" l="1"/>
  <c r="H121" i="2" s="1"/>
  <c r="J121" i="2"/>
  <c r="B122" i="2" l="1"/>
  <c r="K121" i="2"/>
  <c r="C122" i="2" l="1"/>
  <c r="D122" i="2" s="1"/>
  <c r="F122" i="2" l="1"/>
  <c r="J122" i="2" s="1"/>
  <c r="B123" i="2" l="1"/>
  <c r="K122" i="2"/>
  <c r="I122" i="2"/>
  <c r="E123" i="2" s="1"/>
  <c r="G122" i="2"/>
  <c r="H122" i="2" s="1"/>
  <c r="C123" i="2" l="1"/>
  <c r="D123" i="2" s="1"/>
  <c r="F123" i="2" l="1"/>
  <c r="I123" i="2"/>
  <c r="E124" i="2" s="1"/>
  <c r="G123" i="2" l="1"/>
  <c r="H123" i="2" s="1"/>
  <c r="J123" i="2"/>
  <c r="B124" i="2" l="1"/>
  <c r="K123" i="2"/>
  <c r="C124" i="2" l="1"/>
  <c r="D124" i="2" s="1"/>
  <c r="F124" i="2" l="1"/>
  <c r="I124" i="2" s="1"/>
  <c r="E125" i="2" s="1"/>
  <c r="G124" i="2" l="1"/>
  <c r="H124" i="2" s="1"/>
  <c r="J124" i="2"/>
  <c r="B125" i="2" l="1"/>
  <c r="K124" i="2"/>
  <c r="C125" i="2" l="1"/>
  <c r="D125" i="2" s="1"/>
  <c r="F125" i="2" l="1"/>
  <c r="I125" i="2" s="1"/>
  <c r="E126" i="2" s="1"/>
  <c r="G125" i="2" l="1"/>
  <c r="H125" i="2" s="1"/>
  <c r="J125" i="2"/>
  <c r="B126" i="2" l="1"/>
  <c r="K125" i="2"/>
  <c r="C126" i="2" l="1"/>
  <c r="D126" i="2" s="1"/>
  <c r="F126" i="2" l="1"/>
  <c r="I126" i="2"/>
  <c r="E127" i="2" s="1"/>
  <c r="G126" i="2" l="1"/>
  <c r="H126" i="2" s="1"/>
  <c r="J126" i="2"/>
  <c r="K126" i="2" l="1"/>
  <c r="B127" i="2"/>
  <c r="C127" i="2" l="1"/>
  <c r="D127" i="2" s="1"/>
  <c r="F127" i="2" l="1"/>
  <c r="I127" i="2" s="1"/>
  <c r="E128" i="2" s="1"/>
  <c r="G127" i="2" l="1"/>
  <c r="H127" i="2" s="1"/>
  <c r="J127" i="2"/>
  <c r="B128" i="2" l="1"/>
  <c r="K127" i="2"/>
  <c r="C128" i="2" l="1"/>
  <c r="D128" i="2" s="1"/>
  <c r="F128" i="2" l="1"/>
  <c r="I128" i="2" s="1"/>
  <c r="E129" i="2" s="1"/>
  <c r="G128" i="2" l="1"/>
  <c r="H128" i="2" s="1"/>
  <c r="J128" i="2"/>
  <c r="K128" i="2" l="1"/>
  <c r="B129" i="2"/>
  <c r="C129" i="2" l="1"/>
  <c r="D129" i="2" s="1"/>
  <c r="F129" i="2" l="1"/>
  <c r="I129" i="2" s="1"/>
  <c r="E130" i="2" s="1"/>
  <c r="G129" i="2" l="1"/>
  <c r="H129" i="2" s="1"/>
  <c r="J129" i="2"/>
  <c r="B130" i="2" l="1"/>
  <c r="K129" i="2"/>
  <c r="C130" i="2" l="1"/>
  <c r="D130" i="2" s="1"/>
  <c r="F130" i="2" l="1"/>
  <c r="J130" i="2"/>
  <c r="I130" i="2"/>
  <c r="E131" i="2" s="1"/>
  <c r="B131" i="2" l="1"/>
  <c r="K130" i="2"/>
  <c r="G130" i="2"/>
  <c r="H130" i="2" s="1"/>
  <c r="C131" i="2" l="1"/>
  <c r="D131" i="2" s="1"/>
  <c r="F131" i="2" l="1"/>
  <c r="I131" i="2" s="1"/>
  <c r="E132" i="2" s="1"/>
  <c r="G131" i="2" l="1"/>
  <c r="H131" i="2" s="1"/>
  <c r="J131" i="2"/>
  <c r="B132" i="2" l="1"/>
  <c r="K131" i="2"/>
  <c r="C132" i="2" l="1"/>
  <c r="D132" i="2" s="1"/>
  <c r="F132" i="2" l="1"/>
  <c r="J132" i="2" s="1"/>
  <c r="B133" i="2" l="1"/>
  <c r="K132" i="2"/>
  <c r="G132" i="2"/>
  <c r="H132" i="2" s="1"/>
  <c r="I132" i="2"/>
  <c r="E133" i="2" s="1"/>
  <c r="C133" i="2" l="1"/>
  <c r="D133" i="2" s="1"/>
  <c r="F133" i="2" l="1"/>
  <c r="G133" i="2" l="1"/>
  <c r="H133" i="2" s="1"/>
  <c r="I133" i="2"/>
  <c r="E134" i="2" s="1"/>
  <c r="J133" i="2"/>
  <c r="B134" i="2" l="1"/>
  <c r="K133" i="2"/>
  <c r="C134" i="2" l="1"/>
  <c r="D134" i="2"/>
  <c r="F134" i="2" l="1"/>
  <c r="I134" i="2" s="1"/>
  <c r="E135" i="2" s="1"/>
  <c r="J134" i="2" l="1"/>
  <c r="G134" i="2"/>
  <c r="H134" i="2" s="1"/>
  <c r="K134" i="2" l="1"/>
  <c r="B135" i="2"/>
  <c r="C135" i="2" l="1"/>
  <c r="D135" i="2" s="1"/>
  <c r="F135" i="2" l="1"/>
  <c r="J135" i="2" s="1"/>
  <c r="B136" i="2" l="1"/>
  <c r="K135" i="2"/>
  <c r="I135" i="2"/>
  <c r="E136" i="2" s="1"/>
  <c r="G135" i="2"/>
  <c r="H135" i="2" s="1"/>
  <c r="C136" i="2" l="1"/>
  <c r="D136" i="2" s="1"/>
  <c r="F136" i="2" l="1"/>
  <c r="G136" i="2" l="1"/>
  <c r="H136" i="2" s="1"/>
  <c r="I136" i="2"/>
  <c r="E137" i="2" s="1"/>
  <c r="J136" i="2"/>
  <c r="B137" i="2" l="1"/>
  <c r="K136" i="2"/>
  <c r="C137" i="2" l="1"/>
  <c r="D137" i="2" s="1"/>
  <c r="F137" i="2" l="1"/>
  <c r="G137" i="2" l="1"/>
  <c r="H137" i="2" s="1"/>
  <c r="I137" i="2"/>
  <c r="E138" i="2" s="1"/>
  <c r="J137" i="2"/>
  <c r="B138" i="2" l="1"/>
  <c r="K137" i="2"/>
  <c r="C138" i="2" l="1"/>
  <c r="D138" i="2" s="1"/>
  <c r="F138" i="2" l="1"/>
  <c r="I138" i="2" s="1"/>
  <c r="E139" i="2" s="1"/>
  <c r="J138" i="2" l="1"/>
  <c r="G138" i="2"/>
  <c r="H138" i="2" s="1"/>
  <c r="B139" i="2" l="1"/>
  <c r="K138" i="2"/>
  <c r="C139" i="2" l="1"/>
  <c r="D139" i="2" s="1"/>
  <c r="F139" i="2" l="1"/>
  <c r="I139" i="2" s="1"/>
  <c r="E140" i="2" s="1"/>
  <c r="J139" i="2" l="1"/>
  <c r="G139" i="2"/>
  <c r="H139" i="2" s="1"/>
  <c r="B140" i="2" l="1"/>
  <c r="K139" i="2"/>
  <c r="C140" i="2" l="1"/>
  <c r="D140" i="2" s="1"/>
  <c r="F140" i="2" l="1"/>
  <c r="I140" i="2" s="1"/>
  <c r="E141" i="2" s="1"/>
  <c r="G140" i="2" l="1"/>
  <c r="H140" i="2" s="1"/>
  <c r="J140" i="2"/>
  <c r="K140" i="2" l="1"/>
  <c r="B141" i="2"/>
  <c r="C141" i="2" l="1"/>
  <c r="D141" i="2" s="1"/>
  <c r="F141" i="2" l="1"/>
  <c r="I141" i="2" s="1"/>
  <c r="E142" i="2" s="1"/>
  <c r="G141" i="2" l="1"/>
  <c r="H141" i="2" s="1"/>
  <c r="J141" i="2"/>
  <c r="B142" i="2" l="1"/>
  <c r="K141" i="2"/>
  <c r="C142" i="2" l="1"/>
  <c r="D142" i="2" s="1"/>
  <c r="F142" i="2" l="1"/>
  <c r="J142" i="2"/>
  <c r="I142" i="2"/>
  <c r="E143" i="2" s="1"/>
  <c r="K142" i="2" l="1"/>
  <c r="B143" i="2"/>
  <c r="G142" i="2"/>
  <c r="H142" i="2" s="1"/>
  <c r="C143" i="2" l="1"/>
  <c r="D143" i="2" s="1"/>
  <c r="F143" i="2" l="1"/>
  <c r="G143" i="2" l="1"/>
  <c r="H143" i="2" s="1"/>
  <c r="I143" i="2"/>
  <c r="E144" i="2" s="1"/>
  <c r="J143" i="2"/>
  <c r="B144" i="2" l="1"/>
  <c r="K143" i="2"/>
  <c r="C144" i="2" l="1"/>
  <c r="D144" i="2" s="1"/>
  <c r="F144" i="2" l="1"/>
  <c r="I144" i="2"/>
  <c r="E145" i="2" s="1"/>
  <c r="G144" i="2" l="1"/>
  <c r="H144" i="2" s="1"/>
  <c r="J144" i="2"/>
  <c r="K144" i="2" l="1"/>
  <c r="B145" i="2"/>
  <c r="C145" i="2" l="1"/>
  <c r="D145" i="2" s="1"/>
  <c r="F145" i="2" l="1"/>
  <c r="I145" i="2" s="1"/>
  <c r="E146" i="2" s="1"/>
  <c r="G145" i="2" l="1"/>
  <c r="H145" i="2" s="1"/>
  <c r="J145" i="2"/>
  <c r="B146" i="2" l="1"/>
  <c r="K145" i="2"/>
  <c r="C146" i="2" l="1"/>
  <c r="D146" i="2" s="1"/>
  <c r="F146" i="2" l="1"/>
  <c r="G146" i="2" l="1"/>
  <c r="H146" i="2" s="1"/>
  <c r="I146" i="2"/>
  <c r="E147" i="2" s="1"/>
  <c r="J146" i="2"/>
  <c r="K146" i="2" l="1"/>
  <c r="B147" i="2"/>
  <c r="C147" i="2" l="1"/>
  <c r="D147" i="2" s="1"/>
  <c r="F147" i="2" l="1"/>
  <c r="I147" i="2"/>
  <c r="E148" i="2" s="1"/>
  <c r="G147" i="2" l="1"/>
  <c r="H147" i="2" s="1"/>
  <c r="J147" i="2"/>
  <c r="B148" i="2" l="1"/>
  <c r="K147" i="2"/>
  <c r="C148" i="2" l="1"/>
  <c r="D148" i="2"/>
  <c r="F148" i="2" l="1"/>
  <c r="J148" i="2" s="1"/>
  <c r="I148" i="2" l="1"/>
  <c r="E149" i="2" s="1"/>
  <c r="B149" i="2"/>
  <c r="K148" i="2"/>
  <c r="G148" i="2"/>
  <c r="H148" i="2" s="1"/>
  <c r="C149" i="2" l="1"/>
  <c r="D149" i="2" s="1"/>
  <c r="F149" i="2" l="1"/>
  <c r="I149" i="2"/>
  <c r="E150" i="2" s="1"/>
  <c r="G149" i="2" l="1"/>
  <c r="H149" i="2" s="1"/>
  <c r="J149" i="2"/>
  <c r="B150" i="2" l="1"/>
  <c r="K149" i="2"/>
  <c r="C150" i="2" l="1"/>
  <c r="D150" i="2" s="1"/>
  <c r="F150" i="2" l="1"/>
  <c r="I150" i="2" s="1"/>
  <c r="E151" i="2" s="1"/>
  <c r="G150" i="2" l="1"/>
  <c r="H150" i="2" s="1"/>
  <c r="J150" i="2"/>
  <c r="B151" i="2" l="1"/>
  <c r="K150" i="2"/>
  <c r="C151" i="2" l="1"/>
  <c r="D151" i="2" s="1"/>
  <c r="F151" i="2" l="1"/>
  <c r="I151" i="2" s="1"/>
  <c r="E152" i="2" s="1"/>
  <c r="G151" i="2" l="1"/>
  <c r="H151" i="2" s="1"/>
  <c r="J151" i="2"/>
  <c r="B152" i="2" l="1"/>
  <c r="K151" i="2"/>
  <c r="C152" i="2" l="1"/>
  <c r="D152" i="2"/>
  <c r="F152" i="2" l="1"/>
  <c r="I152" i="2"/>
  <c r="E153" i="2" s="1"/>
  <c r="G152" i="2" l="1"/>
  <c r="H152" i="2" s="1"/>
  <c r="J152" i="2"/>
  <c r="K152" i="2" l="1"/>
  <c r="B153" i="2"/>
  <c r="C153" i="2" l="1"/>
  <c r="D153" i="2" s="1"/>
  <c r="F153" i="2" l="1"/>
  <c r="J153" i="2" s="1"/>
  <c r="I153" i="2"/>
  <c r="E154" i="2" s="1"/>
  <c r="B154" i="2" l="1"/>
  <c r="K153" i="2"/>
  <c r="G153" i="2"/>
  <c r="H153" i="2" s="1"/>
  <c r="C154" i="2" l="1"/>
  <c r="D154" i="2" s="1"/>
  <c r="F154" i="2" l="1"/>
  <c r="J154" i="2"/>
  <c r="I154" i="2"/>
  <c r="E155" i="2" s="1"/>
  <c r="B155" i="2" l="1"/>
  <c r="K154" i="2"/>
  <c r="G154" i="2"/>
  <c r="H154" i="2" s="1"/>
  <c r="C155" i="2" l="1"/>
  <c r="D155" i="2" s="1"/>
  <c r="F155" i="2" l="1"/>
  <c r="G155" i="2" l="1"/>
  <c r="H155" i="2" s="1"/>
  <c r="I155" i="2"/>
  <c r="E156" i="2" s="1"/>
  <c r="J155" i="2"/>
  <c r="B156" i="2" l="1"/>
  <c r="K155" i="2"/>
  <c r="C156" i="2" l="1"/>
  <c r="D156" i="2" s="1"/>
  <c r="F156" i="2" l="1"/>
  <c r="I156" i="2" s="1"/>
  <c r="E157" i="2" s="1"/>
  <c r="G156" i="2" l="1"/>
  <c r="H156" i="2"/>
  <c r="J156" i="2"/>
  <c r="B157" i="2" l="1"/>
  <c r="K156" i="2"/>
  <c r="C157" i="2" l="1"/>
  <c r="D157" i="2" s="1"/>
  <c r="F157" i="2" l="1"/>
  <c r="G157" i="2" l="1"/>
  <c r="H157" i="2" s="1"/>
  <c r="I157" i="2"/>
  <c r="E158" i="2" s="1"/>
  <c r="J157" i="2"/>
  <c r="K157" i="2" l="1"/>
  <c r="B158" i="2"/>
  <c r="C158" i="2" l="1"/>
  <c r="D158" i="2"/>
  <c r="F158" i="2" l="1"/>
  <c r="G158" i="2" l="1"/>
  <c r="H158" i="2" s="1"/>
  <c r="I158" i="2"/>
  <c r="E159" i="2" s="1"/>
  <c r="J158" i="2"/>
  <c r="B159" i="2" l="1"/>
  <c r="K158" i="2"/>
  <c r="C159" i="2" l="1"/>
  <c r="D159" i="2" s="1"/>
  <c r="F159" i="2" l="1"/>
  <c r="J159" i="2" s="1"/>
  <c r="B160" i="2" l="1"/>
  <c r="K159" i="2"/>
  <c r="I159" i="2"/>
  <c r="E160" i="2" s="1"/>
  <c r="G159" i="2"/>
  <c r="H159" i="2" s="1"/>
  <c r="C160" i="2" l="1"/>
  <c r="D160" i="2" s="1"/>
  <c r="F160" i="2" l="1"/>
  <c r="G160" i="2" l="1"/>
  <c r="H160" i="2" s="1"/>
  <c r="I160" i="2"/>
  <c r="E161" i="2" s="1"/>
  <c r="J160" i="2"/>
  <c r="B161" i="2" l="1"/>
  <c r="K160" i="2"/>
  <c r="C161" i="2" l="1"/>
  <c r="D161" i="2" s="1"/>
  <c r="F161" i="2" l="1"/>
  <c r="I161" i="2" s="1"/>
  <c r="E162" i="2" s="1"/>
  <c r="G161" i="2" l="1"/>
  <c r="H161" i="2" s="1"/>
  <c r="J161" i="2"/>
  <c r="B162" i="2" l="1"/>
  <c r="K161" i="2"/>
  <c r="C162" i="2" l="1"/>
  <c r="D162" i="2" s="1"/>
  <c r="F162" i="2" l="1"/>
  <c r="I162" i="2" s="1"/>
  <c r="E163" i="2" s="1"/>
  <c r="G162" i="2" l="1"/>
  <c r="H162" i="2" s="1"/>
  <c r="J162" i="2"/>
  <c r="B163" i="2" l="1"/>
  <c r="K162" i="2"/>
  <c r="C163" i="2" l="1"/>
  <c r="D163" i="2" s="1"/>
  <c r="F163" i="2" l="1"/>
  <c r="J163" i="2"/>
  <c r="I163" i="2"/>
  <c r="E164" i="2" s="1"/>
  <c r="K163" i="2" l="1"/>
  <c r="B164" i="2"/>
  <c r="G163" i="2"/>
  <c r="H163" i="2" s="1"/>
  <c r="C164" i="2" l="1"/>
  <c r="D164" i="2" s="1"/>
  <c r="F164" i="2" l="1"/>
  <c r="I164" i="2"/>
  <c r="E165" i="2" s="1"/>
  <c r="G164" i="2" l="1"/>
  <c r="H164" i="2" s="1"/>
  <c r="J164" i="2"/>
  <c r="B165" i="2" l="1"/>
  <c r="K164" i="2"/>
  <c r="C165" i="2" l="1"/>
  <c r="D165" i="2" s="1"/>
  <c r="F165" i="2" l="1"/>
  <c r="J165" i="2" s="1"/>
  <c r="I165" i="2"/>
  <c r="E166" i="2" s="1"/>
  <c r="B166" i="2" l="1"/>
  <c r="K165" i="2"/>
  <c r="G165" i="2"/>
  <c r="H165" i="2" s="1"/>
  <c r="C166" i="2" l="1"/>
  <c r="D166" i="2" s="1"/>
  <c r="F166" i="2" l="1"/>
  <c r="J166" i="2" s="1"/>
  <c r="B167" i="2" l="1"/>
  <c r="K166" i="2"/>
  <c r="I166" i="2"/>
  <c r="E167" i="2" s="1"/>
  <c r="G166" i="2"/>
  <c r="H166" i="2" s="1"/>
  <c r="C167" i="2" l="1"/>
  <c r="D167" i="2" s="1"/>
  <c r="F167" i="2" l="1"/>
  <c r="I167" i="2" s="1"/>
  <c r="E168" i="2" s="1"/>
  <c r="J167" i="2"/>
  <c r="B168" i="2" l="1"/>
  <c r="K167" i="2"/>
  <c r="G167" i="2"/>
  <c r="H167" i="2" s="1"/>
  <c r="C168" i="2" l="1"/>
  <c r="D168" i="2" s="1"/>
  <c r="F168" i="2" l="1"/>
  <c r="I168" i="2" s="1"/>
  <c r="E169" i="2" s="1"/>
  <c r="G168" i="2" l="1"/>
  <c r="H168" i="2" s="1"/>
  <c r="J168" i="2"/>
  <c r="B169" i="2" l="1"/>
  <c r="K168" i="2"/>
  <c r="C169" i="2" l="1"/>
  <c r="D169" i="2" s="1"/>
  <c r="F169" i="2" l="1"/>
  <c r="G169" i="2" l="1"/>
  <c r="H169" i="2" s="1"/>
  <c r="I169" i="2"/>
  <c r="E170" i="2" s="1"/>
  <c r="J169" i="2"/>
  <c r="B170" i="2" l="1"/>
  <c r="K169" i="2"/>
  <c r="C170" i="2" l="1"/>
  <c r="D170" i="2" s="1"/>
  <c r="F170" i="2" l="1"/>
  <c r="I170" i="2"/>
  <c r="E171" i="2" s="1"/>
  <c r="G170" i="2" l="1"/>
  <c r="H170" i="2" s="1"/>
  <c r="J170" i="2"/>
  <c r="B171" i="2" l="1"/>
  <c r="K170" i="2"/>
  <c r="C171" i="2" l="1"/>
  <c r="D171" i="2" s="1"/>
  <c r="F171" i="2" l="1"/>
  <c r="G171" i="2" l="1"/>
  <c r="H171" i="2" s="1"/>
  <c r="I171" i="2"/>
  <c r="E172" i="2" s="1"/>
  <c r="J171" i="2"/>
  <c r="B172" i="2" l="1"/>
  <c r="K171" i="2"/>
  <c r="C172" i="2" l="1"/>
  <c r="D172" i="2" s="1"/>
  <c r="F172" i="2" l="1"/>
  <c r="J172" i="2" s="1"/>
  <c r="B173" i="2" l="1"/>
  <c r="K172" i="2"/>
  <c r="I172" i="2"/>
  <c r="E173" i="2" s="1"/>
  <c r="G172" i="2"/>
  <c r="H172" i="2" s="1"/>
  <c r="C173" i="2" l="1"/>
  <c r="D173" i="2" s="1"/>
  <c r="F173" i="2" l="1"/>
  <c r="J173" i="2" s="1"/>
  <c r="I173" i="2"/>
  <c r="E174" i="2" s="1"/>
  <c r="K173" i="2" l="1"/>
  <c r="B174" i="2"/>
  <c r="G173" i="2"/>
  <c r="H173" i="2" s="1"/>
  <c r="C174" i="2" l="1"/>
  <c r="D174" i="2" s="1"/>
  <c r="F174" i="2" l="1"/>
  <c r="I174" i="2" s="1"/>
  <c r="E175" i="2" s="1"/>
  <c r="G174" i="2" l="1"/>
  <c r="H174" i="2" s="1"/>
  <c r="J174" i="2"/>
  <c r="B175" i="2" l="1"/>
  <c r="K174" i="2"/>
  <c r="C175" i="2" l="1"/>
  <c r="D175" i="2" s="1"/>
  <c r="F175" i="2" l="1"/>
  <c r="I175" i="2" s="1"/>
  <c r="E176" i="2" s="1"/>
  <c r="G175" i="2" l="1"/>
  <c r="H175" i="2" s="1"/>
  <c r="J175" i="2"/>
  <c r="B176" i="2" l="1"/>
  <c r="K175" i="2"/>
  <c r="C176" i="2" l="1"/>
  <c r="D176" i="2" s="1"/>
  <c r="F176" i="2" l="1"/>
  <c r="I176" i="2"/>
  <c r="E177" i="2" s="1"/>
  <c r="G176" i="2" l="1"/>
  <c r="H176" i="2" s="1"/>
  <c r="J176" i="2"/>
  <c r="B177" i="2" l="1"/>
  <c r="K176" i="2"/>
  <c r="C177" i="2" l="1"/>
  <c r="D177" i="2" s="1"/>
  <c r="F177" i="2" l="1"/>
  <c r="I177" i="2" s="1"/>
  <c r="E178" i="2" s="1"/>
  <c r="G177" i="2" l="1"/>
  <c r="H177" i="2" s="1"/>
  <c r="J177" i="2"/>
  <c r="B178" i="2" l="1"/>
  <c r="K177" i="2"/>
  <c r="C178" i="2" l="1"/>
  <c r="D178" i="2" s="1"/>
  <c r="F178" i="2" l="1"/>
  <c r="J178" i="2" s="1"/>
  <c r="B179" i="2" l="1"/>
  <c r="K178" i="2"/>
  <c r="I178" i="2"/>
  <c r="E179" i="2" s="1"/>
  <c r="G178" i="2"/>
  <c r="H178" i="2" s="1"/>
  <c r="C179" i="2" l="1"/>
  <c r="D179" i="2" s="1"/>
  <c r="F179" i="2" l="1"/>
  <c r="G179" i="2" l="1"/>
  <c r="H179" i="2" s="1"/>
  <c r="I179" i="2"/>
  <c r="E180" i="2" s="1"/>
  <c r="J179" i="2"/>
  <c r="B180" i="2" l="1"/>
  <c r="K179" i="2"/>
  <c r="C180" i="2" l="1"/>
  <c r="D180" i="2" s="1"/>
  <c r="F180" i="2" l="1"/>
  <c r="I180" i="2" s="1"/>
  <c r="E181" i="2" s="1"/>
  <c r="G180" i="2" l="1"/>
  <c r="H180" i="2" s="1"/>
  <c r="J180" i="2"/>
  <c r="B181" i="2" l="1"/>
  <c r="K180" i="2"/>
  <c r="C181" i="2" l="1"/>
  <c r="D181" i="2" s="1"/>
  <c r="F181" i="2" l="1"/>
  <c r="I181" i="2"/>
  <c r="E182" i="2" s="1"/>
  <c r="G181" i="2" l="1"/>
  <c r="H181" i="2" s="1"/>
  <c r="J181" i="2"/>
  <c r="B182" i="2" l="1"/>
  <c r="K181" i="2"/>
  <c r="C182" i="2" l="1"/>
  <c r="D182" i="2" s="1"/>
  <c r="F182" i="2" l="1"/>
  <c r="J182" i="2" s="1"/>
  <c r="I182" i="2" l="1"/>
  <c r="E183" i="2" s="1"/>
  <c r="B183" i="2"/>
  <c r="K182" i="2"/>
  <c r="G182" i="2"/>
  <c r="H182" i="2" s="1"/>
  <c r="C183" i="2" l="1"/>
  <c r="D183" i="2" s="1"/>
  <c r="F183" i="2" l="1"/>
  <c r="I183" i="2" s="1"/>
  <c r="E184" i="2" s="1"/>
  <c r="G183" i="2" l="1"/>
  <c r="H183" i="2" s="1"/>
  <c r="J183" i="2"/>
  <c r="B184" i="2" l="1"/>
  <c r="K183" i="2"/>
  <c r="C184" i="2" l="1"/>
  <c r="D184" i="2" s="1"/>
  <c r="F184" i="2" l="1"/>
  <c r="J184" i="2" s="1"/>
  <c r="B185" i="2" l="1"/>
  <c r="K184" i="2"/>
  <c r="I184" i="2"/>
  <c r="E185" i="2" s="1"/>
  <c r="G184" i="2"/>
  <c r="H184" i="2" s="1"/>
  <c r="C185" i="2" l="1"/>
  <c r="D185" i="2" s="1"/>
  <c r="F185" i="2" l="1"/>
  <c r="I185" i="2" s="1"/>
  <c r="E186" i="2" s="1"/>
  <c r="G185" i="2" l="1"/>
  <c r="H185" i="2" s="1"/>
  <c r="J185" i="2"/>
  <c r="B186" i="2" l="1"/>
  <c r="K185" i="2"/>
  <c r="C186" i="2" l="1"/>
  <c r="D186" i="2" s="1"/>
  <c r="F186" i="2" l="1"/>
  <c r="I186" i="2"/>
  <c r="E187" i="2" s="1"/>
  <c r="G186" i="2" l="1"/>
  <c r="H186" i="2" s="1"/>
  <c r="J186" i="2"/>
  <c r="B187" i="2" l="1"/>
  <c r="K186" i="2"/>
  <c r="C187" i="2" l="1"/>
  <c r="D187" i="2" s="1"/>
  <c r="F187" i="2" l="1"/>
  <c r="I187" i="2" s="1"/>
  <c r="E188" i="2" s="1"/>
  <c r="G187" i="2" l="1"/>
  <c r="H187" i="2" s="1"/>
  <c r="J187" i="2"/>
  <c r="B188" i="2" l="1"/>
  <c r="K187" i="2"/>
  <c r="C188" i="2" l="1"/>
  <c r="D188" i="2" s="1"/>
  <c r="F188" i="2" l="1"/>
  <c r="I188" i="2"/>
  <c r="E189" i="2" s="1"/>
  <c r="G188" i="2" l="1"/>
  <c r="H188" i="2" s="1"/>
  <c r="J188" i="2"/>
  <c r="B189" i="2" l="1"/>
  <c r="K188" i="2"/>
  <c r="C189" i="2" l="1"/>
  <c r="D189" i="2" s="1"/>
  <c r="F189" i="2" l="1"/>
  <c r="I189" i="2" s="1"/>
  <c r="E190" i="2" s="1"/>
  <c r="G189" i="2" l="1"/>
  <c r="H189" i="2" s="1"/>
  <c r="J189" i="2"/>
  <c r="B190" i="2" l="1"/>
  <c r="K189" i="2"/>
  <c r="C190" i="2" l="1"/>
  <c r="D190" i="2" s="1"/>
  <c r="F190" i="2" l="1"/>
  <c r="J190" i="2"/>
  <c r="I190" i="2"/>
  <c r="E191" i="2" s="1"/>
  <c r="B191" i="2" l="1"/>
  <c r="K190" i="2"/>
  <c r="G190" i="2"/>
  <c r="H190" i="2" s="1"/>
  <c r="C191" i="2" l="1"/>
  <c r="D191" i="2" s="1"/>
  <c r="F191" i="2" l="1"/>
  <c r="I191" i="2" s="1"/>
  <c r="E192" i="2" s="1"/>
  <c r="G191" i="2" l="1"/>
  <c r="H191" i="2" s="1"/>
  <c r="J191" i="2"/>
  <c r="K191" i="2" l="1"/>
  <c r="B192" i="2"/>
  <c r="C192" i="2" l="1"/>
  <c r="D192" i="2" s="1"/>
  <c r="F192" i="2" l="1"/>
  <c r="I192" i="2" s="1"/>
  <c r="E193" i="2" s="1"/>
  <c r="G192" i="2" l="1"/>
  <c r="H192" i="2" s="1"/>
  <c r="J192" i="2"/>
  <c r="B193" i="2" l="1"/>
  <c r="K192" i="2"/>
  <c r="C193" i="2" l="1"/>
  <c r="D193" i="2" s="1"/>
  <c r="F193" i="2" l="1"/>
  <c r="I193" i="2"/>
  <c r="E194" i="2" s="1"/>
  <c r="G193" i="2" l="1"/>
  <c r="H193" i="2" s="1"/>
  <c r="J193" i="2"/>
  <c r="B194" i="2" l="1"/>
  <c r="K193" i="2"/>
  <c r="C194" i="2" l="1"/>
  <c r="D194" i="2" s="1"/>
  <c r="F194" i="2" l="1"/>
  <c r="I194" i="2" s="1"/>
  <c r="E195" i="2" s="1"/>
  <c r="G194" i="2" l="1"/>
  <c r="H194" i="2" s="1"/>
  <c r="J194" i="2"/>
  <c r="B195" i="2" l="1"/>
  <c r="K194" i="2"/>
  <c r="C195" i="2" l="1"/>
  <c r="D195" i="2" s="1"/>
  <c r="F195" i="2" l="1"/>
  <c r="I195" i="2" s="1"/>
  <c r="E196" i="2" s="1"/>
  <c r="G195" i="2" l="1"/>
  <c r="H195" i="2" s="1"/>
  <c r="J195" i="2"/>
  <c r="B196" i="2" l="1"/>
  <c r="K195" i="2"/>
  <c r="C196" i="2" l="1"/>
  <c r="D196" i="2" s="1"/>
  <c r="F196" i="2" l="1"/>
  <c r="G196" i="2" l="1"/>
  <c r="H196" i="2" s="1"/>
  <c r="I196" i="2"/>
  <c r="E197" i="2" s="1"/>
  <c r="J196" i="2"/>
  <c r="B197" i="2" l="1"/>
  <c r="K196" i="2"/>
  <c r="C197" i="2" l="1"/>
  <c r="D197" i="2" s="1"/>
  <c r="F197" i="2" l="1"/>
  <c r="G197" i="2" l="1"/>
  <c r="H197" i="2" s="1"/>
  <c r="I197" i="2"/>
  <c r="E198" i="2" s="1"/>
  <c r="J197" i="2"/>
  <c r="B198" i="2" l="1"/>
  <c r="K197" i="2"/>
  <c r="C198" i="2" l="1"/>
  <c r="D198" i="2" s="1"/>
  <c r="F198" i="2" l="1"/>
  <c r="I198" i="2" s="1"/>
  <c r="E199" i="2" s="1"/>
  <c r="G198" i="2" l="1"/>
  <c r="H198" i="2" s="1"/>
  <c r="J198" i="2"/>
  <c r="B199" i="2" l="1"/>
  <c r="K198" i="2"/>
  <c r="C199" i="2" l="1"/>
  <c r="D199" i="2"/>
  <c r="F199" i="2" l="1"/>
  <c r="G199" i="2" l="1"/>
  <c r="H199" i="2" s="1"/>
  <c r="I199" i="2"/>
  <c r="E200" i="2" s="1"/>
  <c r="J199" i="2"/>
  <c r="B200" i="2" l="1"/>
  <c r="K199" i="2"/>
  <c r="C200" i="2" l="1"/>
  <c r="D200" i="2" s="1"/>
  <c r="F200" i="2" l="1"/>
  <c r="I200" i="2" s="1"/>
  <c r="E201" i="2" s="1"/>
  <c r="J200" i="2" l="1"/>
  <c r="B201" i="2" s="1"/>
  <c r="G200" i="2"/>
  <c r="H200" i="2" s="1"/>
  <c r="K200" i="2" l="1"/>
  <c r="C201" i="2"/>
  <c r="D201" i="2" s="1"/>
  <c r="F201" i="2" l="1"/>
  <c r="I201" i="2"/>
  <c r="E202" i="2" s="1"/>
  <c r="G201" i="2" l="1"/>
  <c r="H201" i="2" s="1"/>
  <c r="J201" i="2"/>
  <c r="B202" i="2" l="1"/>
  <c r="K201" i="2"/>
  <c r="C202" i="2" l="1"/>
  <c r="D202" i="2" s="1"/>
  <c r="F202" i="2" l="1"/>
  <c r="J202" i="2"/>
  <c r="I202" i="2"/>
  <c r="E203" i="2" s="1"/>
  <c r="B203" i="2" l="1"/>
  <c r="K202" i="2"/>
  <c r="G202" i="2"/>
  <c r="H202" i="2" s="1"/>
  <c r="C203" i="2" l="1"/>
  <c r="D203" i="2" s="1"/>
  <c r="F203" i="2" l="1"/>
  <c r="G203" i="2" l="1"/>
  <c r="H203" i="2" s="1"/>
  <c r="I203" i="2"/>
  <c r="E204" i="2" s="1"/>
  <c r="J203" i="2"/>
  <c r="K203" i="2" l="1"/>
  <c r="B204" i="2"/>
  <c r="C204" i="2" l="1"/>
  <c r="D204" i="2" s="1"/>
  <c r="F204" i="2" l="1"/>
  <c r="G204" i="2" l="1"/>
  <c r="H204" i="2" s="1"/>
  <c r="I204" i="2"/>
  <c r="E205" i="2" s="1"/>
  <c r="J204" i="2"/>
  <c r="K204" i="2" l="1"/>
  <c r="B205" i="2"/>
  <c r="C205" i="2" l="1"/>
  <c r="D205" i="2" s="1"/>
  <c r="F205" i="2" l="1"/>
  <c r="I205" i="2"/>
  <c r="E206" i="2" s="1"/>
  <c r="G205" i="2" l="1"/>
  <c r="H205" i="2" s="1"/>
  <c r="J205" i="2"/>
  <c r="B206" i="2" l="1"/>
  <c r="K205" i="2"/>
  <c r="C206" i="2" l="1"/>
  <c r="D206" i="2" s="1"/>
  <c r="F206" i="2" l="1"/>
  <c r="G206" i="2" l="1"/>
  <c r="H206" i="2" s="1"/>
  <c r="J206" i="2"/>
  <c r="I206" i="2"/>
  <c r="E207" i="2" s="1"/>
  <c r="B207" i="2" l="1"/>
  <c r="K206" i="2"/>
  <c r="C207" i="2" l="1"/>
  <c r="D207" i="2" s="1"/>
  <c r="F207" i="2" l="1"/>
  <c r="I207" i="2"/>
  <c r="E208" i="2" s="1"/>
  <c r="G207" i="2" l="1"/>
  <c r="H207" i="2" s="1"/>
  <c r="J207" i="2"/>
  <c r="B208" i="2" l="1"/>
  <c r="K207" i="2"/>
  <c r="C208" i="2" l="1"/>
  <c r="D208" i="2" s="1"/>
  <c r="F208" i="2" l="1"/>
  <c r="J208" i="2" s="1"/>
  <c r="I208" i="2"/>
  <c r="E209" i="2" s="1"/>
  <c r="K208" i="2" l="1"/>
  <c r="B209" i="2"/>
  <c r="G208" i="2"/>
  <c r="H208" i="2" s="1"/>
  <c r="C209" i="2" l="1"/>
  <c r="D209" i="2" s="1"/>
  <c r="F209" i="2" l="1"/>
  <c r="J209" i="2"/>
  <c r="I209" i="2"/>
  <c r="E210" i="2" s="1"/>
  <c r="B210" i="2" l="1"/>
  <c r="K209" i="2"/>
  <c r="G209" i="2"/>
  <c r="H209" i="2" s="1"/>
  <c r="C210" i="2" l="1"/>
  <c r="D210" i="2" s="1"/>
  <c r="F210" i="2" l="1"/>
  <c r="J210" i="2" s="1"/>
  <c r="K210" i="2" l="1"/>
  <c r="B211" i="2"/>
  <c r="G210" i="2"/>
  <c r="H210" i="2" s="1"/>
  <c r="I210" i="2"/>
  <c r="E211" i="2" s="1"/>
  <c r="C211" i="2" l="1"/>
  <c r="D211" i="2" s="1"/>
  <c r="F211" i="2" l="1"/>
  <c r="I211" i="2"/>
  <c r="E212" i="2" s="1"/>
  <c r="G211" i="2" l="1"/>
  <c r="H211" i="2" s="1"/>
  <c r="J211" i="2"/>
  <c r="B212" i="2" l="1"/>
  <c r="K211" i="2"/>
  <c r="C212" i="2" l="1"/>
  <c r="D212" i="2" s="1"/>
  <c r="F212" i="2" l="1"/>
  <c r="J212" i="2"/>
  <c r="I212" i="2"/>
  <c r="E213" i="2" s="1"/>
  <c r="B213" i="2" l="1"/>
  <c r="K212" i="2"/>
  <c r="G212" i="2"/>
  <c r="H212" i="2" s="1"/>
  <c r="C213" i="2" l="1"/>
  <c r="D213" i="2" s="1"/>
  <c r="F213" i="2" l="1"/>
  <c r="I213" i="2" s="1"/>
  <c r="E214" i="2" s="1"/>
  <c r="G213" i="2" l="1"/>
  <c r="H213" i="2" s="1"/>
  <c r="J213" i="2"/>
  <c r="B214" i="2" l="1"/>
  <c r="K213" i="2"/>
  <c r="C214" i="2" l="1"/>
  <c r="D214" i="2" s="1"/>
  <c r="F214" i="2" l="1"/>
  <c r="J214" i="2" s="1"/>
  <c r="K214" i="2" l="1"/>
  <c r="B215" i="2"/>
  <c r="I214" i="2"/>
  <c r="E215" i="2" s="1"/>
  <c r="G214" i="2"/>
  <c r="H214" i="2" s="1"/>
  <c r="C215" i="2" l="1"/>
  <c r="D215" i="2" s="1"/>
  <c r="F215" i="2" l="1"/>
  <c r="J215" i="2" s="1"/>
  <c r="B216" i="2" l="1"/>
  <c r="K215" i="2"/>
  <c r="I215" i="2"/>
  <c r="E216" i="2" s="1"/>
  <c r="G215" i="2"/>
  <c r="H215" i="2" s="1"/>
  <c r="C216" i="2" l="1"/>
  <c r="D216" i="2" s="1"/>
  <c r="F216" i="2" l="1"/>
  <c r="I216" i="2"/>
  <c r="E217" i="2" s="1"/>
  <c r="G216" i="2" l="1"/>
  <c r="H216" i="2" s="1"/>
  <c r="J216" i="2"/>
  <c r="K216" i="2" l="1"/>
  <c r="B217" i="2"/>
  <c r="C217" i="2" l="1"/>
  <c r="D217" i="2" s="1"/>
  <c r="F217" i="2" l="1"/>
  <c r="I217" i="2" s="1"/>
  <c r="E218" i="2" s="1"/>
  <c r="G217" i="2" l="1"/>
  <c r="H217" i="2" s="1"/>
  <c r="J217" i="2"/>
  <c r="B218" i="2" l="1"/>
  <c r="K217" i="2"/>
  <c r="C218" i="2" l="1"/>
  <c r="D218" i="2"/>
  <c r="F218" i="2" l="1"/>
  <c r="G218" i="2" l="1"/>
  <c r="H218" i="2" s="1"/>
  <c r="I218" i="2"/>
  <c r="E219" i="2" s="1"/>
  <c r="J218" i="2"/>
  <c r="B219" i="2" l="1"/>
  <c r="K218" i="2"/>
  <c r="C219" i="2" l="1"/>
  <c r="D219" i="2" s="1"/>
  <c r="F219" i="2" l="1"/>
  <c r="I219" i="2"/>
  <c r="E220" i="2" s="1"/>
  <c r="G219" i="2" l="1"/>
  <c r="H219" i="2" s="1"/>
  <c r="J219" i="2"/>
  <c r="K219" i="2" l="1"/>
  <c r="B220" i="2"/>
  <c r="C220" i="2" l="1"/>
  <c r="D220" i="2" s="1"/>
  <c r="F220" i="2" l="1"/>
  <c r="J220" i="2" s="1"/>
  <c r="K220" i="2" l="1"/>
  <c r="B221" i="2"/>
  <c r="I220" i="2"/>
  <c r="E221" i="2" s="1"/>
  <c r="G220" i="2"/>
  <c r="H220" i="2" s="1"/>
  <c r="C221" i="2" l="1"/>
  <c r="D221" i="2" s="1"/>
  <c r="F221" i="2" l="1"/>
  <c r="J221" i="2" s="1"/>
  <c r="I221" i="2" l="1"/>
  <c r="E222" i="2" s="1"/>
  <c r="K221" i="2"/>
  <c r="B222" i="2"/>
  <c r="G221" i="2"/>
  <c r="H221" i="2" s="1"/>
  <c r="C222" i="2" l="1"/>
  <c r="D222" i="2" s="1"/>
  <c r="F222" i="2" l="1"/>
  <c r="I222" i="2"/>
  <c r="E223" i="2" s="1"/>
  <c r="G222" i="2" l="1"/>
  <c r="H222" i="2" s="1"/>
  <c r="J222" i="2"/>
  <c r="K222" i="2" l="1"/>
  <c r="B223" i="2"/>
  <c r="C223" i="2" l="1"/>
  <c r="D223" i="2" s="1"/>
  <c r="F223" i="2" l="1"/>
  <c r="I223" i="2" s="1"/>
  <c r="E224" i="2" s="1"/>
  <c r="G223" i="2" l="1"/>
  <c r="H223" i="2" s="1"/>
  <c r="J223" i="2"/>
  <c r="B224" i="2" l="1"/>
  <c r="K223" i="2"/>
  <c r="C224" i="2" l="1"/>
  <c r="D224" i="2"/>
  <c r="F224" i="2" l="1"/>
  <c r="J224" i="2" s="1"/>
  <c r="I224" i="2" l="1"/>
  <c r="E225" i="2" s="1"/>
  <c r="B225" i="2"/>
  <c r="K224" i="2"/>
  <c r="G224" i="2"/>
  <c r="H224" i="2" s="1"/>
  <c r="C225" i="2" l="1"/>
  <c r="D225" i="2" s="1"/>
  <c r="F225" i="2" l="1"/>
  <c r="I225" i="2" s="1"/>
  <c r="E226" i="2" s="1"/>
  <c r="G225" i="2" l="1"/>
  <c r="H225" i="2" s="1"/>
  <c r="J225" i="2"/>
  <c r="B226" i="2" l="1"/>
  <c r="K225" i="2"/>
  <c r="C226" i="2" l="1"/>
  <c r="D226" i="2" s="1"/>
  <c r="F226" i="2" l="1"/>
  <c r="J226" i="2"/>
  <c r="I226" i="2"/>
  <c r="E227" i="2" s="1"/>
  <c r="K226" i="2" l="1"/>
  <c r="B227" i="2"/>
  <c r="G226" i="2"/>
  <c r="H226" i="2" s="1"/>
  <c r="C227" i="2" l="1"/>
  <c r="D227" i="2" s="1"/>
  <c r="F227" i="2" l="1"/>
  <c r="I227" i="2" s="1"/>
  <c r="E228" i="2" s="1"/>
  <c r="J227" i="2" l="1"/>
  <c r="G227" i="2"/>
  <c r="H227" i="2" s="1"/>
  <c r="B228" i="2" l="1"/>
  <c r="K227" i="2"/>
  <c r="C228" i="2" l="1"/>
  <c r="D228" i="2"/>
  <c r="F228" i="2" l="1"/>
  <c r="I228" i="2" s="1"/>
  <c r="E229" i="2" s="1"/>
  <c r="G228" i="2" l="1"/>
  <c r="H228" i="2" s="1"/>
  <c r="J228" i="2"/>
  <c r="K228" i="2" l="1"/>
  <c r="B229" i="2"/>
  <c r="C229" i="2" l="1"/>
  <c r="D229" i="2" s="1"/>
  <c r="F229" i="2" l="1"/>
  <c r="I229" i="2" s="1"/>
  <c r="E230" i="2" s="1"/>
  <c r="G229" i="2" l="1"/>
  <c r="H229" i="2" s="1"/>
  <c r="J229" i="2"/>
  <c r="B230" i="2" l="1"/>
  <c r="K229" i="2"/>
  <c r="C230" i="2" l="1"/>
  <c r="D230" i="2" s="1"/>
  <c r="F230" i="2" l="1"/>
  <c r="G230" i="2" l="1"/>
  <c r="H230" i="2" s="1"/>
  <c r="I230" i="2"/>
  <c r="E231" i="2" s="1"/>
  <c r="J230" i="2"/>
  <c r="B231" i="2" l="1"/>
  <c r="K230" i="2"/>
  <c r="C231" i="2" l="1"/>
  <c r="D231" i="2" s="1"/>
  <c r="F231" i="2" l="1"/>
  <c r="J231" i="2" s="1"/>
  <c r="I231" i="2"/>
  <c r="E232" i="2" s="1"/>
  <c r="B232" i="2" l="1"/>
  <c r="K231" i="2"/>
  <c r="G231" i="2"/>
  <c r="H231" i="2" s="1"/>
  <c r="C232" i="2" l="1"/>
  <c r="D232" i="2" s="1"/>
  <c r="F232" i="2" l="1"/>
  <c r="J232" i="2"/>
  <c r="I232" i="2"/>
  <c r="E233" i="2" s="1"/>
  <c r="B233" i="2" l="1"/>
  <c r="K232" i="2"/>
  <c r="G232" i="2"/>
  <c r="H232" i="2" s="1"/>
  <c r="C233" i="2" l="1"/>
  <c r="D233" i="2" s="1"/>
  <c r="F233" i="2" l="1"/>
  <c r="J233" i="2" s="1"/>
  <c r="B234" i="2" l="1"/>
  <c r="K233" i="2"/>
  <c r="I233" i="2"/>
  <c r="E234" i="2" s="1"/>
  <c r="G233" i="2"/>
  <c r="H233" i="2" s="1"/>
  <c r="C234" i="2" l="1"/>
  <c r="D234" i="2" s="1"/>
  <c r="F234" i="2" l="1"/>
  <c r="I234" i="2"/>
  <c r="E235" i="2" s="1"/>
  <c r="G234" i="2" l="1"/>
  <c r="H234" i="2" s="1"/>
  <c r="J234" i="2"/>
  <c r="K234" i="2" l="1"/>
  <c r="B235" i="2"/>
  <c r="C235" i="2" l="1"/>
  <c r="D235" i="2" s="1"/>
  <c r="F235" i="2" l="1"/>
  <c r="G235" i="2" l="1"/>
  <c r="H235" i="2" s="1"/>
  <c r="I235" i="2"/>
  <c r="E236" i="2" s="1"/>
  <c r="J235" i="2"/>
  <c r="B236" i="2" l="1"/>
  <c r="K235" i="2"/>
  <c r="C236" i="2" l="1"/>
  <c r="D236" i="2" s="1"/>
  <c r="F236" i="2" l="1"/>
  <c r="I236" i="2"/>
  <c r="E237" i="2" s="1"/>
  <c r="G236" i="2" l="1"/>
  <c r="H236" i="2"/>
  <c r="J236" i="2"/>
  <c r="B237" i="2" l="1"/>
  <c r="K236" i="2"/>
  <c r="C237" i="2" l="1"/>
  <c r="D237" i="2" s="1"/>
  <c r="F237" i="2" l="1"/>
  <c r="I237" i="2" s="1"/>
  <c r="E238" i="2" s="1"/>
  <c r="G237" i="2" l="1"/>
  <c r="H237" i="2" s="1"/>
  <c r="J237" i="2"/>
  <c r="K237" i="2" l="1"/>
  <c r="B238" i="2"/>
  <c r="C238" i="2" l="1"/>
  <c r="D238" i="2" s="1"/>
  <c r="F238" i="2" l="1"/>
  <c r="J238" i="2"/>
  <c r="I238" i="2"/>
  <c r="E239" i="2" s="1"/>
  <c r="K238" i="2" l="1"/>
  <c r="B239" i="2"/>
  <c r="G238" i="2"/>
  <c r="H238" i="2" s="1"/>
  <c r="C239" i="2" l="1"/>
  <c r="D239" i="2" s="1"/>
  <c r="F239" i="2" l="1"/>
  <c r="J239" i="2" s="1"/>
  <c r="I239" i="2" l="1"/>
  <c r="E240" i="2" s="1"/>
  <c r="K239" i="2"/>
  <c r="B240" i="2"/>
  <c r="G239" i="2"/>
  <c r="H239" i="2" s="1"/>
  <c r="C240" i="2" l="1"/>
  <c r="D240" i="2" s="1"/>
  <c r="F240" i="2" l="1"/>
  <c r="G240" i="2" l="1"/>
  <c r="H240" i="2" s="1"/>
  <c r="I240" i="2"/>
  <c r="E241" i="2" s="1"/>
  <c r="J240" i="2"/>
  <c r="K240" i="2" l="1"/>
  <c r="B241" i="2"/>
  <c r="C241" i="2" l="1"/>
  <c r="D241" i="2" s="1"/>
  <c r="F241" i="2" l="1"/>
  <c r="I241" i="2" s="1"/>
  <c r="E242" i="2" s="1"/>
  <c r="G241" i="2" l="1"/>
  <c r="H241" i="2" s="1"/>
  <c r="J241" i="2"/>
  <c r="B242" i="2" l="1"/>
  <c r="K241" i="2"/>
  <c r="C242" i="2" l="1"/>
  <c r="D242" i="2" s="1"/>
  <c r="F242" i="2" l="1"/>
  <c r="J242" i="2" s="1"/>
  <c r="I242" i="2" l="1"/>
  <c r="E243" i="2" s="1"/>
  <c r="B243" i="2"/>
  <c r="K242" i="2"/>
  <c r="G242" i="2"/>
  <c r="H242" i="2" s="1"/>
  <c r="C243" i="2" l="1"/>
  <c r="D243" i="2" s="1"/>
  <c r="F243" i="2" l="1"/>
  <c r="G243" i="2" l="1"/>
  <c r="H243" i="2" s="1"/>
  <c r="I243" i="2"/>
  <c r="E244" i="2" s="1"/>
  <c r="J243" i="2"/>
  <c r="B244" i="2" l="1"/>
  <c r="K243" i="2"/>
  <c r="C244" i="2" l="1"/>
  <c r="D244" i="2" s="1"/>
  <c r="F244" i="2" l="1"/>
  <c r="J244" i="2" s="1"/>
  <c r="B245" i="2" l="1"/>
  <c r="K244" i="2"/>
  <c r="I244" i="2"/>
  <c r="E245" i="2" s="1"/>
  <c r="G244" i="2"/>
  <c r="H244" i="2" s="1"/>
  <c r="C245" i="2" l="1"/>
  <c r="D245" i="2" s="1"/>
  <c r="F245" i="2" l="1"/>
  <c r="I245" i="2" s="1"/>
  <c r="E246" i="2" s="1"/>
  <c r="J245" i="2"/>
  <c r="B246" i="2" l="1"/>
  <c r="K245" i="2"/>
  <c r="G245" i="2"/>
  <c r="H245" i="2" s="1"/>
  <c r="C246" i="2" l="1"/>
  <c r="D246" i="2"/>
  <c r="F246" i="2" l="1"/>
  <c r="I246" i="2" s="1"/>
  <c r="E247" i="2" s="1"/>
  <c r="G246" i="2" l="1"/>
  <c r="H246" i="2" s="1"/>
  <c r="J246" i="2"/>
  <c r="K246" i="2" l="1"/>
  <c r="B247" i="2"/>
  <c r="C247" i="2" l="1"/>
  <c r="D247" i="2" s="1"/>
  <c r="F247" i="2" l="1"/>
  <c r="G247" i="2" l="1"/>
  <c r="H247" i="2" s="1"/>
  <c r="I247" i="2"/>
  <c r="E248" i="2" s="1"/>
  <c r="J247" i="2"/>
  <c r="B248" i="2" l="1"/>
  <c r="K247" i="2"/>
  <c r="C248" i="2" l="1"/>
  <c r="D248" i="2" s="1"/>
  <c r="F248" i="2" l="1"/>
  <c r="I248" i="2" s="1"/>
  <c r="E249" i="2" s="1"/>
  <c r="G248" i="2" l="1"/>
  <c r="H248" i="2" s="1"/>
  <c r="J248" i="2"/>
  <c r="B249" i="2" l="1"/>
  <c r="K248" i="2"/>
  <c r="C249" i="2" l="1"/>
  <c r="D249" i="2" s="1"/>
  <c r="F249" i="2" l="1"/>
  <c r="J249" i="2"/>
  <c r="I249" i="2"/>
  <c r="E250" i="2" s="1"/>
  <c r="B250" i="2" l="1"/>
  <c r="K249" i="2"/>
  <c r="G249" i="2"/>
  <c r="H249" i="2" s="1"/>
  <c r="C250" i="2" l="1"/>
  <c r="D250" i="2" s="1"/>
  <c r="F250" i="2" l="1"/>
  <c r="J250" i="2" s="1"/>
  <c r="I250" i="2"/>
  <c r="E251" i="2" s="1"/>
  <c r="B251" i="2" l="1"/>
  <c r="K250" i="2"/>
  <c r="G250" i="2"/>
  <c r="H250" i="2" s="1"/>
  <c r="C251" i="2" l="1"/>
  <c r="D251" i="2" s="1"/>
  <c r="F251" i="2" l="1"/>
  <c r="G251" i="2" l="1"/>
  <c r="H251" i="2" s="1"/>
  <c r="I251" i="2"/>
  <c r="E252" i="2" s="1"/>
  <c r="J251" i="2"/>
  <c r="B252" i="2" l="1"/>
  <c r="K251" i="2"/>
  <c r="C252" i="2" l="1"/>
  <c r="D252" i="2" s="1"/>
  <c r="F252" i="2" l="1"/>
  <c r="I252" i="2" s="1"/>
  <c r="E253" i="2" s="1"/>
  <c r="G252" i="2" l="1"/>
  <c r="H252" i="2" s="1"/>
  <c r="J252" i="2"/>
  <c r="K252" i="2" l="1"/>
  <c r="B253" i="2"/>
  <c r="C253" i="2" l="1"/>
  <c r="D253" i="2" s="1"/>
  <c r="F253" i="2" l="1"/>
  <c r="I253" i="2" s="1"/>
  <c r="E254" i="2" s="1"/>
  <c r="G253" i="2" l="1"/>
  <c r="H253" i="2" s="1"/>
  <c r="J253" i="2"/>
  <c r="B254" i="2" l="1"/>
  <c r="K253" i="2"/>
  <c r="C254" i="2" l="1"/>
  <c r="D254" i="2" s="1"/>
  <c r="F254" i="2" l="1"/>
  <c r="I254" i="2" s="1"/>
  <c r="E255" i="2" s="1"/>
  <c r="G254" i="2" l="1"/>
  <c r="H254" i="2" s="1"/>
  <c r="J254" i="2"/>
  <c r="B255" i="2" l="1"/>
  <c r="K254" i="2"/>
  <c r="C255" i="2" l="1"/>
  <c r="D255" i="2" s="1"/>
  <c r="F255" i="2" l="1"/>
  <c r="J255" i="2" s="1"/>
  <c r="K255" i="2" l="1"/>
  <c r="B256" i="2"/>
  <c r="I255" i="2"/>
  <c r="E256" i="2" s="1"/>
  <c r="G255" i="2"/>
  <c r="H255" i="2" s="1"/>
  <c r="C256" i="2" l="1"/>
  <c r="D256" i="2" s="1"/>
  <c r="F256" i="2" l="1"/>
  <c r="G256" i="2" l="1"/>
  <c r="H256" i="2" s="1"/>
  <c r="J256" i="2"/>
  <c r="I256" i="2"/>
  <c r="E257" i="2" s="1"/>
  <c r="K256" i="2" l="1"/>
  <c r="B257" i="2"/>
  <c r="C257" i="2" l="1"/>
  <c r="D257" i="2" s="1"/>
  <c r="F257" i="2" l="1"/>
  <c r="J257" i="2" s="1"/>
  <c r="K257" i="2" l="1"/>
  <c r="B258" i="2"/>
  <c r="I257" i="2"/>
  <c r="E258" i="2" s="1"/>
  <c r="G257" i="2"/>
  <c r="H257" i="2" s="1"/>
  <c r="C258" i="2" l="1"/>
  <c r="D258" i="2" s="1"/>
  <c r="F258" i="2" l="1"/>
  <c r="I258" i="2" s="1"/>
  <c r="E259" i="2" s="1"/>
  <c r="G258" i="2" l="1"/>
  <c r="H258" i="2" s="1"/>
  <c r="J258" i="2"/>
  <c r="K258" i="2" l="1"/>
  <c r="B259" i="2"/>
  <c r="C259" i="2" l="1"/>
  <c r="D259" i="2" s="1"/>
  <c r="F259" i="2" l="1"/>
  <c r="J259" i="2" s="1"/>
  <c r="I259" i="2"/>
  <c r="E260" i="2" s="1"/>
  <c r="B260" i="2" l="1"/>
  <c r="K259" i="2"/>
  <c r="G259" i="2"/>
  <c r="H259" i="2" s="1"/>
  <c r="C260" i="2" l="1"/>
  <c r="D260" i="2"/>
  <c r="F260" i="2" l="1"/>
  <c r="I260" i="2" s="1"/>
  <c r="E261" i="2" s="1"/>
  <c r="G260" i="2" l="1"/>
  <c r="H260" i="2" s="1"/>
  <c r="J260" i="2"/>
  <c r="B261" i="2" l="1"/>
  <c r="K260" i="2"/>
  <c r="C261" i="2" l="1"/>
  <c r="D261" i="2" s="1"/>
  <c r="F261" i="2" l="1"/>
  <c r="I261" i="2" s="1"/>
  <c r="E262" i="2" s="1"/>
  <c r="G261" i="2" l="1"/>
  <c r="H261" i="2" s="1"/>
  <c r="J261" i="2"/>
  <c r="B262" i="2" l="1"/>
  <c r="K261" i="2"/>
  <c r="C262" i="2" l="1"/>
  <c r="D262" i="2" s="1"/>
  <c r="F262" i="2" l="1"/>
  <c r="I262" i="2" s="1"/>
  <c r="E263" i="2" s="1"/>
  <c r="G262" i="2" l="1"/>
  <c r="H262" i="2" s="1"/>
  <c r="J262" i="2"/>
  <c r="B263" i="2" l="1"/>
  <c r="K262" i="2"/>
  <c r="C263" i="2" l="1"/>
  <c r="D263" i="2" s="1"/>
  <c r="F263" i="2" l="1"/>
  <c r="J263" i="2"/>
  <c r="I263" i="2"/>
  <c r="E264" i="2" s="1"/>
  <c r="K263" i="2" l="1"/>
  <c r="B264" i="2"/>
  <c r="G263" i="2"/>
  <c r="H263" i="2" s="1"/>
  <c r="C264" i="2" l="1"/>
  <c r="D264" i="2" s="1"/>
  <c r="F264" i="2" l="1"/>
  <c r="J264" i="2"/>
  <c r="I264" i="2"/>
  <c r="E265" i="2" s="1"/>
  <c r="K264" i="2" l="1"/>
  <c r="B265" i="2"/>
  <c r="G264" i="2"/>
  <c r="H264" i="2" s="1"/>
  <c r="C265" i="2" l="1"/>
  <c r="D265" i="2" s="1"/>
  <c r="F265" i="2" l="1"/>
  <c r="I265" i="2" s="1"/>
  <c r="E266" i="2" s="1"/>
  <c r="G265" i="2" l="1"/>
  <c r="H265" i="2" s="1"/>
  <c r="J265" i="2"/>
  <c r="B266" i="2" l="1"/>
  <c r="K265" i="2"/>
  <c r="C266" i="2" l="1"/>
  <c r="D266" i="2" s="1"/>
  <c r="F266" i="2" l="1"/>
  <c r="I266" i="2" s="1"/>
  <c r="E267" i="2" s="1"/>
  <c r="G266" i="2" l="1"/>
  <c r="H266" i="2" s="1"/>
  <c r="J266" i="2"/>
  <c r="B267" i="2" l="1"/>
  <c r="K266" i="2"/>
  <c r="C267" i="2" l="1"/>
  <c r="D267" i="2" s="1"/>
  <c r="F267" i="2" l="1"/>
  <c r="I267" i="2"/>
  <c r="E268" i="2" s="1"/>
  <c r="G267" i="2" l="1"/>
  <c r="H267" i="2" s="1"/>
  <c r="J267" i="2"/>
  <c r="B268" i="2" l="1"/>
  <c r="K267" i="2"/>
  <c r="C268" i="2" l="1"/>
  <c r="D268" i="2" s="1"/>
  <c r="F268" i="2" l="1"/>
  <c r="I268" i="2" s="1"/>
  <c r="E269" i="2" s="1"/>
  <c r="G268" i="2" l="1"/>
  <c r="H268" i="2" s="1"/>
  <c r="J268" i="2"/>
  <c r="B269" i="2" l="1"/>
  <c r="K268" i="2"/>
  <c r="C269" i="2" l="1"/>
  <c r="D269" i="2" s="1"/>
  <c r="F269" i="2" l="1"/>
  <c r="J269" i="2"/>
  <c r="I269" i="2"/>
  <c r="E270" i="2" s="1"/>
  <c r="K269" i="2" l="1"/>
  <c r="B270" i="2"/>
  <c r="G269" i="2"/>
  <c r="H269" i="2" s="1"/>
  <c r="C270" i="2" l="1"/>
  <c r="D270" i="2" s="1"/>
  <c r="F270" i="2" l="1"/>
  <c r="J270" i="2" s="1"/>
  <c r="K270" i="2" l="1"/>
  <c r="B271" i="2"/>
  <c r="G270" i="2"/>
  <c r="H270" i="2" s="1"/>
  <c r="I270" i="2"/>
  <c r="E271" i="2" s="1"/>
  <c r="C271" i="2" l="1"/>
  <c r="D271" i="2"/>
  <c r="F271" i="2" l="1"/>
  <c r="I271" i="2"/>
  <c r="E272" i="2" s="1"/>
  <c r="G271" i="2" l="1"/>
  <c r="H271" i="2" s="1"/>
  <c r="J271" i="2"/>
  <c r="B272" i="2" l="1"/>
  <c r="K271" i="2"/>
  <c r="C272" i="2" l="1"/>
  <c r="D272" i="2"/>
  <c r="F272" i="2" l="1"/>
  <c r="I272" i="2" s="1"/>
  <c r="E273" i="2" s="1"/>
  <c r="G272" i="2" l="1"/>
  <c r="H272" i="2" s="1"/>
  <c r="J272" i="2"/>
  <c r="B273" i="2" l="1"/>
  <c r="K272" i="2"/>
  <c r="C273" i="2" l="1"/>
  <c r="D273" i="2" s="1"/>
  <c r="F273" i="2" l="1"/>
  <c r="G273" i="2" l="1"/>
  <c r="H273" i="2"/>
  <c r="I273" i="2"/>
  <c r="E274" i="2" s="1"/>
  <c r="J273" i="2"/>
  <c r="B274" i="2" l="1"/>
  <c r="K273" i="2"/>
  <c r="C274" i="2" l="1"/>
  <c r="D274" i="2" s="1"/>
  <c r="F274" i="2" l="1"/>
  <c r="G274" i="2" l="1"/>
  <c r="H274" i="2"/>
  <c r="I274" i="2"/>
  <c r="E275" i="2" s="1"/>
  <c r="J274" i="2"/>
  <c r="B275" i="2" l="1"/>
  <c r="K274" i="2"/>
  <c r="C275" i="2" l="1"/>
  <c r="D275" i="2" s="1"/>
  <c r="F275" i="2" l="1"/>
  <c r="G275" i="2" l="1"/>
  <c r="H275" i="2" s="1"/>
  <c r="I275" i="2"/>
  <c r="E276" i="2" s="1"/>
  <c r="J275" i="2"/>
  <c r="K275" i="2" l="1"/>
  <c r="B276" i="2"/>
  <c r="C276" i="2" l="1"/>
  <c r="D276" i="2" s="1"/>
  <c r="F276" i="2" l="1"/>
  <c r="J276" i="2" s="1"/>
  <c r="K276" i="2" l="1"/>
  <c r="B277" i="2"/>
  <c r="I276" i="2"/>
  <c r="E277" i="2" s="1"/>
  <c r="G276" i="2"/>
  <c r="H276" i="2" s="1"/>
  <c r="C277" i="2" l="1"/>
  <c r="D277" i="2" s="1"/>
  <c r="F277" i="2" l="1"/>
  <c r="I277" i="2" s="1"/>
  <c r="E278" i="2" s="1"/>
  <c r="G277" i="2" l="1"/>
  <c r="H277" i="2" s="1"/>
  <c r="J277" i="2"/>
  <c r="B278" i="2" l="1"/>
  <c r="K277" i="2"/>
  <c r="C278" i="2" l="1"/>
  <c r="D278" i="2" s="1"/>
  <c r="F278" i="2" l="1"/>
  <c r="I278" i="2"/>
  <c r="E279" i="2" s="1"/>
  <c r="G278" i="2" l="1"/>
  <c r="H278" i="2" s="1"/>
  <c r="J278" i="2"/>
  <c r="B279" i="2" l="1"/>
  <c r="K278" i="2"/>
  <c r="C279" i="2" l="1"/>
  <c r="D279" i="2" s="1"/>
  <c r="F279" i="2" l="1"/>
  <c r="I279" i="2"/>
  <c r="E280" i="2" s="1"/>
  <c r="G279" i="2" l="1"/>
  <c r="H279" i="2"/>
  <c r="J279" i="2"/>
  <c r="B280" i="2" l="1"/>
  <c r="K279" i="2"/>
  <c r="C280" i="2" l="1"/>
  <c r="D280" i="2" s="1"/>
  <c r="F280" i="2" l="1"/>
  <c r="I280" i="2" s="1"/>
  <c r="E281" i="2" s="1"/>
  <c r="G280" i="2" l="1"/>
  <c r="H280" i="2" s="1"/>
  <c r="J280" i="2"/>
  <c r="B281" i="2" l="1"/>
  <c r="K280" i="2"/>
  <c r="C281" i="2" l="1"/>
  <c r="D281" i="2" s="1"/>
  <c r="F281" i="2" l="1"/>
  <c r="J281" i="2"/>
  <c r="I281" i="2"/>
  <c r="E282" i="2" s="1"/>
  <c r="K281" i="2" l="1"/>
  <c r="B282" i="2"/>
  <c r="G281" i="2"/>
  <c r="H281" i="2" s="1"/>
  <c r="C282" i="2" l="1"/>
  <c r="D282" i="2" s="1"/>
  <c r="F282" i="2" l="1"/>
  <c r="J282" i="2" s="1"/>
  <c r="K282" i="2" l="1"/>
  <c r="B283" i="2"/>
  <c r="I282" i="2"/>
  <c r="E283" i="2" s="1"/>
  <c r="G282" i="2"/>
  <c r="H282" i="2" s="1"/>
  <c r="C283" i="2" l="1"/>
  <c r="D283" i="2"/>
  <c r="F283" i="2" l="1"/>
  <c r="I283" i="2"/>
  <c r="E284" i="2" s="1"/>
  <c r="G283" i="2" l="1"/>
  <c r="H283" i="2" s="1"/>
  <c r="J283" i="2"/>
  <c r="B284" i="2" l="1"/>
  <c r="K283" i="2"/>
  <c r="C284" i="2" l="1"/>
  <c r="D284" i="2"/>
  <c r="F284" i="2" l="1"/>
  <c r="I284" i="2"/>
  <c r="E285" i="2" s="1"/>
  <c r="G284" i="2" l="1"/>
  <c r="H284" i="2" s="1"/>
  <c r="J284" i="2"/>
  <c r="B285" i="2" l="1"/>
  <c r="K284" i="2"/>
  <c r="C285" i="2" l="1"/>
  <c r="D285" i="2" s="1"/>
  <c r="F285" i="2" l="1"/>
  <c r="I285" i="2" s="1"/>
  <c r="E286" i="2" s="1"/>
  <c r="G285" i="2" l="1"/>
  <c r="H285" i="2" s="1"/>
  <c r="J285" i="2"/>
  <c r="B286" i="2" l="1"/>
  <c r="K285" i="2"/>
  <c r="C286" i="2" l="1"/>
  <c r="D286" i="2" s="1"/>
  <c r="F286" i="2" l="1"/>
  <c r="I286" i="2" s="1"/>
  <c r="E287" i="2" s="1"/>
  <c r="G286" i="2" l="1"/>
  <c r="H286" i="2" s="1"/>
  <c r="J286" i="2"/>
  <c r="B287" i="2" l="1"/>
  <c r="K286" i="2"/>
  <c r="C287" i="2" l="1"/>
  <c r="D287" i="2" s="1"/>
  <c r="F287" i="2" l="1"/>
  <c r="J287" i="2" s="1"/>
  <c r="K287" i="2" l="1"/>
  <c r="B288" i="2"/>
  <c r="G287" i="2"/>
  <c r="H287" i="2" s="1"/>
  <c r="I287" i="2"/>
  <c r="E288" i="2" s="1"/>
  <c r="C288" i="2" l="1"/>
  <c r="D288" i="2" s="1"/>
  <c r="F288" i="2" l="1"/>
  <c r="J288" i="2" s="1"/>
  <c r="I288" i="2"/>
  <c r="E289" i="2" s="1"/>
  <c r="K288" i="2" l="1"/>
  <c r="B289" i="2"/>
  <c r="G288" i="2"/>
  <c r="H288" i="2" s="1"/>
  <c r="C289" i="2" l="1"/>
  <c r="D289" i="2"/>
  <c r="F289" i="2" l="1"/>
  <c r="I289" i="2" s="1"/>
  <c r="E290" i="2" s="1"/>
  <c r="G289" i="2" l="1"/>
  <c r="H289" i="2" s="1"/>
  <c r="J289" i="2"/>
  <c r="B290" i="2" l="1"/>
  <c r="K289" i="2"/>
  <c r="C290" i="2" l="1"/>
  <c r="D290" i="2" s="1"/>
  <c r="F290" i="2" l="1"/>
  <c r="I290" i="2" s="1"/>
  <c r="E291" i="2" s="1"/>
  <c r="G290" i="2" l="1"/>
  <c r="H290" i="2" s="1"/>
  <c r="J290" i="2"/>
  <c r="B291" i="2" l="1"/>
  <c r="K290" i="2"/>
  <c r="C291" i="2" l="1"/>
  <c r="D291" i="2" s="1"/>
  <c r="F291" i="2" l="1"/>
  <c r="I291" i="2" s="1"/>
  <c r="E292" i="2" s="1"/>
  <c r="G291" i="2" l="1"/>
  <c r="H291" i="2" s="1"/>
  <c r="J291" i="2"/>
  <c r="B292" i="2" l="1"/>
  <c r="K291" i="2"/>
  <c r="C292" i="2" l="1"/>
  <c r="D292" i="2" s="1"/>
  <c r="F292" i="2" l="1"/>
  <c r="I292" i="2" s="1"/>
  <c r="E293" i="2" s="1"/>
  <c r="G292" i="2" l="1"/>
  <c r="H292" i="2" s="1"/>
  <c r="J292" i="2"/>
  <c r="B293" i="2" l="1"/>
  <c r="K292" i="2"/>
  <c r="C293" i="2" l="1"/>
  <c r="D293" i="2" s="1"/>
  <c r="F293" i="2" l="1"/>
  <c r="J293" i="2" s="1"/>
  <c r="I293" i="2" l="1"/>
  <c r="E294" i="2" s="1"/>
  <c r="K293" i="2"/>
  <c r="B294" i="2"/>
  <c r="G293" i="2"/>
  <c r="H293" i="2" s="1"/>
  <c r="C294" i="2" l="1"/>
  <c r="D294" i="2" s="1"/>
  <c r="F294" i="2" l="1"/>
  <c r="J294" i="2" s="1"/>
  <c r="I294" i="2" l="1"/>
  <c r="E295" i="2" s="1"/>
  <c r="K294" i="2"/>
  <c r="B295" i="2"/>
  <c r="G294" i="2"/>
  <c r="H294" i="2" s="1"/>
  <c r="C295" i="2" l="1"/>
  <c r="D295" i="2" s="1"/>
  <c r="F295" i="2" l="1"/>
  <c r="I295" i="2" s="1"/>
  <c r="E296" i="2" s="1"/>
  <c r="G295" i="2" l="1"/>
  <c r="H295" i="2" s="1"/>
  <c r="J295" i="2"/>
  <c r="B296" i="2" l="1"/>
  <c r="K295" i="2"/>
  <c r="C296" i="2" l="1"/>
  <c r="D296" i="2"/>
  <c r="F296" i="2" l="1"/>
  <c r="I296" i="2" s="1"/>
  <c r="E297" i="2" s="1"/>
  <c r="G296" i="2" l="1"/>
  <c r="H296" i="2" s="1"/>
  <c r="J296" i="2"/>
  <c r="B297" i="2" l="1"/>
  <c r="K296" i="2"/>
  <c r="C297" i="2" l="1"/>
  <c r="D297" i="2" s="1"/>
  <c r="F297" i="2" l="1"/>
  <c r="I297" i="2" s="1"/>
  <c r="E298" i="2" s="1"/>
  <c r="G297" i="2" l="1"/>
  <c r="H297" i="2" s="1"/>
  <c r="J297" i="2"/>
  <c r="B298" i="2" l="1"/>
  <c r="K297" i="2"/>
  <c r="C298" i="2" l="1"/>
  <c r="D298" i="2" s="1"/>
  <c r="F298" i="2" l="1"/>
  <c r="G298" i="2" l="1"/>
  <c r="H298" i="2" s="1"/>
  <c r="I298" i="2"/>
  <c r="E299" i="2" s="1"/>
  <c r="J298" i="2"/>
  <c r="B299" i="2" l="1"/>
  <c r="K298" i="2"/>
  <c r="C299" i="2" l="1"/>
  <c r="D299" i="2" s="1"/>
  <c r="F299" i="2" l="1"/>
  <c r="J299" i="2" s="1"/>
  <c r="I299" i="2" l="1"/>
  <c r="E300" i="2" s="1"/>
  <c r="K299" i="2"/>
  <c r="B300" i="2"/>
  <c r="G299" i="2"/>
  <c r="H299" i="2" s="1"/>
  <c r="C300" i="2" l="1"/>
  <c r="D300" i="2" s="1"/>
  <c r="F300" i="2" l="1"/>
  <c r="I300" i="2" s="1"/>
  <c r="E301" i="2" s="1"/>
  <c r="G300" i="2" l="1"/>
  <c r="H300" i="2" s="1"/>
  <c r="J300" i="2"/>
  <c r="K300" i="2" l="1"/>
  <c r="B301" i="2"/>
  <c r="C301" i="2" l="1"/>
  <c r="D301" i="2" s="1"/>
  <c r="F301" i="2" l="1"/>
  <c r="I301" i="2"/>
  <c r="E302" i="2" s="1"/>
  <c r="G301" i="2" l="1"/>
  <c r="H301" i="2" s="1"/>
  <c r="J301" i="2"/>
  <c r="K301" i="2" l="1"/>
  <c r="B302" i="2"/>
  <c r="C302" i="2" l="1"/>
  <c r="D302" i="2" s="1"/>
  <c r="F302" i="2" l="1"/>
  <c r="I302" i="2" s="1"/>
  <c r="E303" i="2" s="1"/>
  <c r="G302" i="2" l="1"/>
  <c r="H302" i="2" s="1"/>
  <c r="J302" i="2"/>
  <c r="B303" i="2" l="1"/>
  <c r="K302" i="2"/>
  <c r="C303" i="2" l="1"/>
  <c r="D303" i="2" s="1"/>
  <c r="F303" i="2" l="1"/>
  <c r="I303" i="2" s="1"/>
  <c r="E304" i="2" s="1"/>
  <c r="G303" i="2" l="1"/>
  <c r="H303" i="2" s="1"/>
  <c r="J303" i="2"/>
  <c r="B304" i="2" l="1"/>
  <c r="K303" i="2"/>
  <c r="C304" i="2" l="1"/>
  <c r="D304" i="2" s="1"/>
  <c r="F304" i="2" l="1"/>
  <c r="G304" i="2" l="1"/>
  <c r="H304" i="2" s="1"/>
  <c r="I304" i="2"/>
  <c r="E305" i="2" s="1"/>
  <c r="J304" i="2"/>
  <c r="B305" i="2" l="1"/>
  <c r="K304" i="2"/>
  <c r="C305" i="2" l="1"/>
  <c r="D305" i="2" s="1"/>
  <c r="F305" i="2" l="1"/>
  <c r="J305" i="2" s="1"/>
  <c r="I305" i="2"/>
  <c r="E306" i="2" s="1"/>
  <c r="K305" i="2" l="1"/>
  <c r="B306" i="2"/>
  <c r="G305" i="2"/>
  <c r="H305" i="2" s="1"/>
  <c r="C306" i="2" l="1"/>
  <c r="D306" i="2" s="1"/>
  <c r="F306" i="2" l="1"/>
  <c r="J306" i="2" s="1"/>
  <c r="I306" i="2"/>
  <c r="E307" i="2" s="1"/>
  <c r="K306" i="2" l="1"/>
  <c r="B307" i="2"/>
  <c r="G306" i="2"/>
  <c r="H306" i="2" s="1"/>
  <c r="C307" i="2" l="1"/>
  <c r="D307" i="2"/>
  <c r="F307" i="2" l="1"/>
  <c r="I307" i="2" s="1"/>
  <c r="E308" i="2" s="1"/>
  <c r="G307" i="2" l="1"/>
  <c r="H307" i="2" s="1"/>
  <c r="J307" i="2"/>
  <c r="B308" i="2" l="1"/>
  <c r="K307" i="2"/>
  <c r="C308" i="2" l="1"/>
  <c r="D308" i="2" s="1"/>
  <c r="F308" i="2" l="1"/>
  <c r="I308" i="2" s="1"/>
  <c r="E309" i="2" s="1"/>
  <c r="G308" i="2" l="1"/>
  <c r="H308" i="2" s="1"/>
  <c r="J308" i="2"/>
  <c r="B309" i="2" l="1"/>
  <c r="K308" i="2"/>
  <c r="C309" i="2" l="1"/>
  <c r="D309" i="2" s="1"/>
  <c r="F309" i="2" l="1"/>
  <c r="I309" i="2"/>
  <c r="E310" i="2" s="1"/>
  <c r="G309" i="2" l="1"/>
  <c r="H309" i="2" s="1"/>
  <c r="J309" i="2"/>
  <c r="B310" i="2" l="1"/>
  <c r="K309" i="2"/>
  <c r="C310" i="2" l="1"/>
  <c r="D310" i="2" s="1"/>
  <c r="F310" i="2" l="1"/>
  <c r="G310" i="2" l="1"/>
  <c r="H310" i="2" s="1"/>
  <c r="J310" i="2"/>
  <c r="I310" i="2"/>
  <c r="E311" i="2" s="1"/>
  <c r="B311" i="2" l="1"/>
  <c r="K310" i="2"/>
  <c r="C311" i="2" l="1"/>
  <c r="D311" i="2" s="1"/>
  <c r="F311" i="2" l="1"/>
  <c r="J311" i="2"/>
  <c r="I311" i="2"/>
  <c r="E312" i="2" s="1"/>
  <c r="K311" i="2" l="1"/>
  <c r="B312" i="2"/>
  <c r="G311" i="2"/>
  <c r="H311" i="2" s="1"/>
  <c r="C312" i="2" l="1"/>
  <c r="D312" i="2" s="1"/>
  <c r="F312" i="2" l="1"/>
  <c r="J312" i="2" s="1"/>
  <c r="K312" i="2" l="1"/>
  <c r="B313" i="2"/>
  <c r="I312" i="2"/>
  <c r="E313" i="2" s="1"/>
  <c r="G312" i="2"/>
  <c r="H312" i="2" s="1"/>
  <c r="C313" i="2" l="1"/>
  <c r="D313" i="2" s="1"/>
  <c r="F313" i="2" l="1"/>
  <c r="I313" i="2"/>
  <c r="E314" i="2" s="1"/>
  <c r="G313" i="2" l="1"/>
  <c r="H313" i="2" s="1"/>
  <c r="J313" i="2"/>
  <c r="K313" i="2" l="1"/>
  <c r="B314" i="2"/>
  <c r="C314" i="2" l="1"/>
  <c r="D314" i="2" s="1"/>
  <c r="F314" i="2" l="1"/>
  <c r="I314" i="2" s="1"/>
  <c r="E315" i="2" s="1"/>
  <c r="G314" i="2" l="1"/>
  <c r="H314" i="2" s="1"/>
  <c r="J314" i="2"/>
  <c r="B315" i="2" l="1"/>
  <c r="K314" i="2"/>
  <c r="C315" i="2" l="1"/>
  <c r="D315" i="2" s="1"/>
  <c r="F315" i="2" l="1"/>
  <c r="I315" i="2"/>
  <c r="E316" i="2" s="1"/>
  <c r="G315" i="2" l="1"/>
  <c r="H315" i="2"/>
  <c r="J315" i="2"/>
  <c r="B316" i="2" l="1"/>
  <c r="K315" i="2"/>
  <c r="C316" i="2" l="1"/>
  <c r="D316" i="2" s="1"/>
  <c r="F316" i="2" l="1"/>
  <c r="G316" i="2" l="1"/>
  <c r="H316" i="2" s="1"/>
  <c r="I316" i="2"/>
  <c r="E317" i="2" s="1"/>
  <c r="J316" i="2"/>
  <c r="B317" i="2" l="1"/>
  <c r="K316" i="2"/>
  <c r="C317" i="2" l="1"/>
  <c r="D317" i="2" s="1"/>
  <c r="F317" i="2" l="1"/>
  <c r="J317" i="2" s="1"/>
  <c r="I317" i="2"/>
  <c r="E318" i="2" s="1"/>
  <c r="K317" i="2" l="1"/>
  <c r="B318" i="2"/>
  <c r="G317" i="2"/>
  <c r="H317" i="2" s="1"/>
  <c r="C318" i="2" l="1"/>
  <c r="D318" i="2" s="1"/>
  <c r="F318" i="2" l="1"/>
  <c r="J318" i="2" s="1"/>
  <c r="K318" i="2" l="1"/>
  <c r="B319" i="2"/>
  <c r="I318" i="2"/>
  <c r="E319" i="2" s="1"/>
  <c r="G318" i="2"/>
  <c r="H318" i="2" s="1"/>
  <c r="C319" i="2" l="1"/>
  <c r="D319" i="2"/>
  <c r="F319" i="2" l="1"/>
  <c r="I319" i="2" s="1"/>
  <c r="E320" i="2" s="1"/>
  <c r="J319" i="2" l="1"/>
  <c r="B320" i="2"/>
  <c r="K319" i="2"/>
  <c r="G319" i="2"/>
  <c r="H319" i="2" s="1"/>
  <c r="C320" i="2" l="1"/>
  <c r="D320" i="2"/>
  <c r="F320" i="2" l="1"/>
  <c r="I320" i="2" s="1"/>
  <c r="E321" i="2" s="1"/>
  <c r="G320" i="2" l="1"/>
  <c r="H320" i="2" s="1"/>
  <c r="J320" i="2"/>
  <c r="B321" i="2" l="1"/>
  <c r="K320" i="2"/>
  <c r="C321" i="2" l="1"/>
  <c r="D321" i="2" s="1"/>
  <c r="F321" i="2" l="1"/>
  <c r="I321" i="2" s="1"/>
  <c r="E322" i="2" s="1"/>
  <c r="G321" i="2" l="1"/>
  <c r="H321" i="2" s="1"/>
  <c r="J321" i="2"/>
  <c r="B322" i="2" l="1"/>
  <c r="K321" i="2"/>
  <c r="C322" i="2" l="1"/>
  <c r="D322" i="2" s="1"/>
  <c r="F322" i="2" l="1"/>
  <c r="G322" i="2" l="1"/>
  <c r="H322" i="2" s="1"/>
  <c r="J322" i="2"/>
  <c r="I322" i="2"/>
  <c r="E323" i="2" s="1"/>
  <c r="B323" i="2" l="1"/>
  <c r="K322" i="2"/>
  <c r="C323" i="2" l="1"/>
  <c r="D323" i="2" s="1"/>
  <c r="F323" i="2" l="1"/>
  <c r="J323" i="2" s="1"/>
  <c r="K323" i="2" l="1"/>
  <c r="B324" i="2"/>
  <c r="I323" i="2"/>
  <c r="E324" i="2" s="1"/>
  <c r="G323" i="2"/>
  <c r="H323" i="2" s="1"/>
  <c r="C324" i="2" l="1"/>
  <c r="D324" i="2" s="1"/>
  <c r="F324" i="2" l="1"/>
  <c r="G324" i="2" l="1"/>
  <c r="H324" i="2" s="1"/>
  <c r="I324" i="2"/>
  <c r="E325" i="2" s="1"/>
  <c r="J324" i="2"/>
  <c r="K324" i="2" l="1"/>
  <c r="B325" i="2"/>
  <c r="C325" i="2" l="1"/>
  <c r="D325" i="2" s="1"/>
  <c r="F325" i="2" l="1"/>
  <c r="I325" i="2" s="1"/>
  <c r="E326" i="2" s="1"/>
  <c r="J325" i="2" l="1"/>
  <c r="K325" i="2"/>
  <c r="B326" i="2"/>
  <c r="G325" i="2"/>
  <c r="H325" i="2" s="1"/>
  <c r="C326" i="2" l="1"/>
  <c r="D326" i="2"/>
  <c r="F326" i="2" l="1"/>
  <c r="J326" i="2" s="1"/>
  <c r="B327" i="2" l="1"/>
  <c r="K326" i="2"/>
  <c r="G326" i="2"/>
  <c r="H326" i="2" s="1"/>
  <c r="I326" i="2"/>
  <c r="E327" i="2" s="1"/>
  <c r="C327" i="2" l="1"/>
  <c r="D327" i="2" s="1"/>
  <c r="F327" i="2" l="1"/>
  <c r="I327" i="2"/>
  <c r="E328" i="2" s="1"/>
  <c r="G327" i="2" l="1"/>
  <c r="H327" i="2"/>
  <c r="J327" i="2"/>
  <c r="B328" i="2" l="1"/>
  <c r="K327" i="2"/>
  <c r="C328" i="2" l="1"/>
  <c r="D328" i="2" s="1"/>
  <c r="F328" i="2" l="1"/>
  <c r="I328" i="2"/>
  <c r="E329" i="2" s="1"/>
  <c r="G328" i="2" l="1"/>
  <c r="H328" i="2"/>
  <c r="J328" i="2"/>
  <c r="B329" i="2" l="1"/>
  <c r="K328" i="2"/>
  <c r="C329" i="2" l="1"/>
  <c r="D329" i="2" s="1"/>
  <c r="F329" i="2" l="1"/>
  <c r="G329" i="2" l="1"/>
  <c r="H329" i="2" s="1"/>
  <c r="I329" i="2"/>
  <c r="E330" i="2" s="1"/>
  <c r="J329" i="2"/>
  <c r="K329" i="2" l="1"/>
  <c r="B330" i="2"/>
  <c r="C330" i="2" l="1"/>
  <c r="D330" i="2" s="1"/>
  <c r="F330" i="2" l="1"/>
  <c r="I330" i="2" s="1"/>
  <c r="E331" i="2" s="1"/>
  <c r="J330" i="2" l="1"/>
  <c r="G330" i="2"/>
  <c r="H330" i="2" s="1"/>
  <c r="K330" i="2" l="1"/>
  <c r="B331" i="2"/>
  <c r="C331" i="2" l="1"/>
  <c r="D331" i="2" s="1"/>
  <c r="F331" i="2" l="1"/>
  <c r="I331" i="2"/>
  <c r="E332" i="2" s="1"/>
  <c r="G331" i="2" l="1"/>
  <c r="H331" i="2" s="1"/>
  <c r="J331" i="2"/>
  <c r="B332" i="2" l="1"/>
  <c r="K331" i="2"/>
  <c r="C332" i="2" l="1"/>
  <c r="D332" i="2" s="1"/>
  <c r="F332" i="2" l="1"/>
  <c r="G332" i="2" l="1"/>
  <c r="H332" i="2" s="1"/>
  <c r="I332" i="2"/>
  <c r="E333" i="2" s="1"/>
  <c r="J332" i="2"/>
  <c r="B333" i="2" l="1"/>
  <c r="K332" i="2"/>
  <c r="C333" i="2" l="1"/>
  <c r="D333" i="2"/>
  <c r="F333" i="2" l="1"/>
  <c r="I333" i="2" s="1"/>
  <c r="E334" i="2" s="1"/>
  <c r="G333" i="2" l="1"/>
  <c r="H333" i="2" s="1"/>
  <c r="J333" i="2"/>
  <c r="B334" i="2" l="1"/>
  <c r="K333" i="2"/>
  <c r="C334" i="2" l="1"/>
  <c r="D334" i="2" s="1"/>
  <c r="F334" i="2" l="1"/>
  <c r="I334" i="2" s="1"/>
  <c r="E335" i="2" s="1"/>
  <c r="G334" i="2" l="1"/>
  <c r="H334" i="2" s="1"/>
  <c r="J334" i="2"/>
  <c r="B335" i="2" l="1"/>
  <c r="K334" i="2"/>
  <c r="C335" i="2" l="1"/>
  <c r="D335" i="2" s="1"/>
  <c r="F335" i="2" l="1"/>
  <c r="J335" i="2" s="1"/>
  <c r="K335" i="2" l="1"/>
  <c r="B336" i="2"/>
  <c r="I335" i="2"/>
  <c r="E336" i="2" s="1"/>
  <c r="G335" i="2"/>
  <c r="H335" i="2" s="1"/>
  <c r="C336" i="2" l="1"/>
  <c r="D336" i="2" s="1"/>
  <c r="F336" i="2" l="1"/>
  <c r="J336" i="2" s="1"/>
  <c r="K336" i="2" l="1"/>
  <c r="B337" i="2"/>
  <c r="I336" i="2"/>
  <c r="E337" i="2" s="1"/>
  <c r="G336" i="2"/>
  <c r="H336" i="2" s="1"/>
  <c r="C337" i="2" l="1"/>
  <c r="D337" i="2"/>
  <c r="F337" i="2" l="1"/>
  <c r="I337" i="2"/>
  <c r="E338" i="2" s="1"/>
  <c r="G337" i="2" l="1"/>
  <c r="H337" i="2" s="1"/>
  <c r="J337" i="2"/>
  <c r="B338" i="2" l="1"/>
  <c r="K337" i="2"/>
  <c r="C338" i="2" l="1"/>
  <c r="D338" i="2"/>
  <c r="F338" i="2" l="1"/>
  <c r="I338" i="2" s="1"/>
  <c r="E339" i="2" s="1"/>
  <c r="G338" i="2" l="1"/>
  <c r="H338" i="2" s="1"/>
  <c r="J338" i="2"/>
  <c r="B339" i="2" l="1"/>
  <c r="K338" i="2"/>
  <c r="C339" i="2" l="1"/>
  <c r="D339" i="2" s="1"/>
  <c r="F339" i="2" l="1"/>
  <c r="I339" i="2" s="1"/>
  <c r="E340" i="2" s="1"/>
  <c r="G339" i="2" l="1"/>
  <c r="H339" i="2" s="1"/>
  <c r="J339" i="2"/>
  <c r="B340" i="2" l="1"/>
  <c r="K339" i="2"/>
  <c r="C340" i="2" l="1"/>
  <c r="D340" i="2" s="1"/>
  <c r="F340" i="2" l="1"/>
  <c r="J340" i="2" s="1"/>
  <c r="I340" i="2" l="1"/>
  <c r="E341" i="2" s="1"/>
  <c r="G340" i="2"/>
  <c r="H340" i="2" s="1"/>
  <c r="B341" i="2"/>
  <c r="K340" i="2"/>
  <c r="C341" i="2" l="1"/>
  <c r="D341" i="2" s="1"/>
  <c r="F341" i="2" l="1"/>
  <c r="J341" i="2"/>
  <c r="I341" i="2"/>
  <c r="E342" i="2" s="1"/>
  <c r="K341" i="2" l="1"/>
  <c r="B342" i="2"/>
  <c r="G341" i="2"/>
  <c r="H341" i="2" s="1"/>
  <c r="C342" i="2" l="1"/>
  <c r="D342" i="2" s="1"/>
  <c r="F342" i="2" l="1"/>
  <c r="J342" i="2" s="1"/>
  <c r="K342" i="2" l="1"/>
  <c r="B343" i="2"/>
  <c r="I342" i="2"/>
  <c r="E343" i="2" s="1"/>
  <c r="G342" i="2"/>
  <c r="H342" i="2" s="1"/>
  <c r="C343" i="2" l="1"/>
  <c r="D343" i="2" s="1"/>
  <c r="F343" i="2" l="1"/>
  <c r="I343" i="2"/>
  <c r="E344" i="2" s="1"/>
  <c r="G343" i="2" l="1"/>
  <c r="H343" i="2" s="1"/>
  <c r="J343" i="2"/>
  <c r="B344" i="2" l="1"/>
  <c r="K343" i="2"/>
  <c r="C344" i="2" l="1"/>
  <c r="D344" i="2" s="1"/>
  <c r="F344" i="2" l="1"/>
  <c r="I344" i="2" s="1"/>
  <c r="E345" i="2" s="1"/>
  <c r="G344" i="2" l="1"/>
  <c r="H344" i="2" s="1"/>
  <c r="J344" i="2"/>
  <c r="B345" i="2" l="1"/>
  <c r="K344" i="2"/>
  <c r="C345" i="2" l="1"/>
  <c r="D345" i="2" s="1"/>
  <c r="F345" i="2" l="1"/>
  <c r="G345" i="2" l="1"/>
  <c r="H345" i="2" s="1"/>
  <c r="I345" i="2"/>
  <c r="E346" i="2" s="1"/>
  <c r="J345" i="2"/>
  <c r="B346" i="2" l="1"/>
  <c r="K345" i="2"/>
  <c r="C346" i="2" l="1"/>
  <c r="D346" i="2" s="1"/>
  <c r="F346" i="2" l="1"/>
  <c r="I346" i="2" s="1"/>
  <c r="E347" i="2" s="1"/>
  <c r="G346" i="2" l="1"/>
  <c r="H346" i="2" s="1"/>
  <c r="J346" i="2"/>
  <c r="B347" i="2" l="1"/>
  <c r="K346" i="2"/>
  <c r="C347" i="2" l="1"/>
  <c r="D347" i="2" s="1"/>
  <c r="F347" i="2" l="1"/>
  <c r="J347" i="2" s="1"/>
  <c r="K347" i="2" l="1"/>
  <c r="B348" i="2"/>
  <c r="I347" i="2"/>
  <c r="E348" i="2" s="1"/>
  <c r="G347" i="2"/>
  <c r="H347" i="2" s="1"/>
  <c r="C348" i="2" l="1"/>
  <c r="D348" i="2" s="1"/>
  <c r="F348" i="2" l="1"/>
  <c r="J348" i="2" s="1"/>
  <c r="I348" i="2"/>
  <c r="E349" i="2" s="1"/>
  <c r="K348" i="2" l="1"/>
  <c r="B349" i="2"/>
  <c r="G348" i="2"/>
  <c r="H348" i="2" s="1"/>
  <c r="C349" i="2" l="1"/>
  <c r="D349" i="2" s="1"/>
  <c r="F349" i="2" l="1"/>
  <c r="G349" i="2" l="1"/>
  <c r="H349" i="2" s="1"/>
  <c r="I349" i="2"/>
  <c r="E350" i="2" s="1"/>
  <c r="J349" i="2"/>
  <c r="K349" i="2" l="1"/>
  <c r="B350" i="2"/>
  <c r="C350" i="2" l="1"/>
  <c r="D350" i="2"/>
  <c r="F350" i="2" l="1"/>
  <c r="G350" i="2" l="1"/>
  <c r="H350" i="2" s="1"/>
  <c r="I350" i="2"/>
  <c r="E351" i="2" s="1"/>
  <c r="J350" i="2"/>
  <c r="B351" i="2" l="1"/>
  <c r="K350" i="2"/>
  <c r="C351" i="2" l="1"/>
  <c r="D351" i="2" s="1"/>
  <c r="F351" i="2" l="1"/>
  <c r="I351" i="2" s="1"/>
  <c r="E352" i="2" s="1"/>
  <c r="G351" i="2" l="1"/>
  <c r="H351" i="2" s="1"/>
  <c r="J351" i="2"/>
  <c r="B352" i="2" l="1"/>
  <c r="K351" i="2"/>
  <c r="C352" i="2" l="1"/>
  <c r="D352" i="2" s="1"/>
  <c r="F352" i="2" l="1"/>
  <c r="I352" i="2"/>
  <c r="E353" i="2" s="1"/>
  <c r="G352" i="2" l="1"/>
  <c r="H352" i="2" s="1"/>
  <c r="J352" i="2"/>
  <c r="B353" i="2" l="1"/>
  <c r="K352" i="2"/>
  <c r="C353" i="2" l="1"/>
  <c r="D353" i="2" s="1"/>
  <c r="F353" i="2" l="1"/>
  <c r="J353" i="2" s="1"/>
  <c r="K353" i="2" l="1"/>
  <c r="B354" i="2"/>
  <c r="I353" i="2"/>
  <c r="E354" i="2" s="1"/>
  <c r="G353" i="2"/>
  <c r="H353" i="2" s="1"/>
  <c r="C354" i="2" l="1"/>
  <c r="D354" i="2" s="1"/>
  <c r="F354" i="2" l="1"/>
  <c r="J354" i="2" s="1"/>
  <c r="K354" i="2" l="1"/>
  <c r="B355" i="2"/>
  <c r="I354" i="2"/>
  <c r="E355" i="2" s="1"/>
  <c r="G354" i="2"/>
  <c r="H354" i="2" s="1"/>
  <c r="C355" i="2" l="1"/>
  <c r="D355" i="2" s="1"/>
  <c r="F355" i="2" l="1"/>
  <c r="I355" i="2" s="1"/>
  <c r="E356" i="2" s="1"/>
  <c r="G355" i="2" l="1"/>
  <c r="H355" i="2" s="1"/>
  <c r="J355" i="2"/>
  <c r="K355" i="2" l="1"/>
  <c r="B356" i="2"/>
  <c r="C356" i="2" l="1"/>
  <c r="D356" i="2" s="1"/>
  <c r="F356" i="2" l="1"/>
  <c r="G356" i="2" l="1"/>
  <c r="H356" i="2" s="1"/>
  <c r="I356" i="2"/>
  <c r="E357" i="2" s="1"/>
  <c r="J356" i="2"/>
  <c r="B357" i="2" l="1"/>
  <c r="K356" i="2"/>
  <c r="C357" i="2" l="1"/>
  <c r="D357" i="2" s="1"/>
  <c r="F357" i="2" l="1"/>
  <c r="I357" i="2" s="1"/>
  <c r="E358" i="2" s="1"/>
  <c r="G357" i="2" l="1"/>
  <c r="H357" i="2" s="1"/>
  <c r="J357" i="2"/>
  <c r="B358" i="2" l="1"/>
  <c r="K357" i="2"/>
  <c r="C358" i="2" l="1"/>
  <c r="D358" i="2" s="1"/>
  <c r="F358" i="2" l="1"/>
  <c r="J358" i="2"/>
  <c r="I358" i="2"/>
  <c r="E359" i="2" s="1"/>
  <c r="B359" i="2" l="1"/>
  <c r="K358" i="2"/>
  <c r="G358" i="2"/>
  <c r="H358" i="2" s="1"/>
  <c r="C359" i="2" l="1"/>
  <c r="D359" i="2" s="1"/>
  <c r="F359" i="2" l="1"/>
  <c r="J359" i="2"/>
  <c r="I359" i="2"/>
  <c r="E360" i="2" s="1"/>
  <c r="K359" i="2" l="1"/>
  <c r="B360" i="2"/>
  <c r="G359" i="2"/>
  <c r="H359" i="2" s="1"/>
  <c r="C360" i="2" l="1"/>
  <c r="D360" i="2" s="1"/>
  <c r="F360" i="2" l="1"/>
  <c r="I360" i="2" s="1"/>
  <c r="E361" i="2" s="1"/>
  <c r="G360" i="2" l="1"/>
  <c r="H360" i="2" s="1"/>
  <c r="J360" i="2"/>
  <c r="K360" i="2" l="1"/>
  <c r="B361" i="2"/>
  <c r="C361" i="2" l="1"/>
  <c r="D361" i="2"/>
  <c r="F361" i="2" l="1"/>
  <c r="I361" i="2" s="1"/>
  <c r="E362" i="2" s="1"/>
  <c r="G361" i="2" l="1"/>
  <c r="H361" i="2" s="1"/>
  <c r="J361" i="2"/>
  <c r="B362" i="2" l="1"/>
  <c r="K361" i="2"/>
  <c r="C362" i="2" l="1"/>
  <c r="D362" i="2" s="1"/>
  <c r="F362" i="2" l="1"/>
  <c r="I362" i="2" s="1"/>
  <c r="E363" i="2" s="1"/>
  <c r="G362" i="2" l="1"/>
  <c r="H362" i="2" s="1"/>
  <c r="J362" i="2"/>
  <c r="B363" i="2" l="1"/>
  <c r="K362" i="2"/>
  <c r="C363" i="2" l="1"/>
  <c r="D363" i="2" s="1"/>
  <c r="F363" i="2" l="1"/>
  <c r="I363" i="2" s="1"/>
  <c r="G363" i="2" l="1"/>
  <c r="H363" i="2"/>
  <c r="J363" i="2"/>
  <c r="K363" i="2" s="1"/>
  <c r="B2" i="4" s="1"/>
  <c r="B3" i="4" l="1"/>
  <c r="B17" i="1"/>
  <c r="B5" i="4" l="1"/>
  <c r="C33" i="1"/>
  <c r="C32" i="1"/>
  <c r="B4" i="4"/>
  <c r="E22" i="1" l="1"/>
  <c r="B18" i="1"/>
  <c r="C28" i="1"/>
  <c r="C29" i="1"/>
  <c r="G22" i="1"/>
  <c r="C34" i="1"/>
</calcChain>
</file>

<file path=xl/sharedStrings.xml><?xml version="1.0" encoding="utf-8"?>
<sst xmlns="http://schemas.openxmlformats.org/spreadsheetml/2006/main" count="90" uniqueCount="84">
  <si>
    <t>NEEDTHESEAPPS.COM</t>
  </si>
  <si>
    <t>Savings Withdrawal Calculator</t>
  </si>
  <si>
    <t>Can your savings support the monthly income you want? See whether your savings are projected to last for the period you choose and what may be left at the end.</t>
  </si>
  <si>
    <t>Open the full calculator online  ↗</t>
  </si>
  <si>
    <t>YOUR NUMBERS</t>
  </si>
  <si>
    <t>Current savings</t>
  </si>
  <si>
    <t>Monthly amount you want to receive</t>
  </si>
  <si>
    <t>Estimated annual return</t>
  </si>
  <si>
    <t>Time horizon (years, max 30)</t>
  </si>
  <si>
    <t>Capital gains tax</t>
  </si>
  <si>
    <t>Currency symbol you use</t>
  </si>
  <si>
    <t>$</t>
  </si>
  <si>
    <t>YOUR RESULT</t>
  </si>
  <si>
    <t>Your starting savings</t>
  </si>
  <si>
    <t>Amount projected to remain</t>
  </si>
  <si>
    <t>Net income you receive</t>
  </si>
  <si>
    <t>MORE DETAIL</t>
  </si>
  <si>
    <t>What it may be worth in today's money</t>
  </si>
  <si>
    <t>Assumed annual inflation</t>
  </si>
  <si>
    <t>Estimated value in today's money</t>
  </si>
  <si>
    <t>Tax and gross withdrawals</t>
  </si>
  <si>
    <t>Gross amount withdrawn from your fund</t>
  </si>
  <si>
    <t>Estimated tax</t>
  </si>
  <si>
    <t>This assumes the same return every year. Bad years early on hurt more than bad years later — it's worth also trying a lower return.  ·  Planning estimate based on the assumptions you entered. Not financial advice.</t>
  </si>
  <si>
    <t>Month-by-month breakdown</t>
  </si>
  <si>
    <t>Month</t>
  </si>
  <si>
    <t>Opening balance</t>
  </si>
  <si>
    <t>Growth</t>
  </si>
  <si>
    <t>Balance after growth</t>
  </si>
  <si>
    <t>Cost basis</t>
  </si>
  <si>
    <t>Gross withdrawn</t>
  </si>
  <si>
    <t>Net received</t>
  </si>
  <si>
    <t>Basis used</t>
  </si>
  <si>
    <t>Closing balance</t>
  </si>
  <si>
    <t>Depleted</t>
  </si>
  <si>
    <t>About this workbook</t>
  </si>
  <si>
    <t>WHAT THIS WORKBOOK DOES</t>
  </si>
  <si>
    <t>It answers one question offline: if you take a fixed monthly amount out of your savings, does the money last for the period you choose, and what is left at the end.</t>
  </si>
  <si>
    <t>WHAT IT DOES NOT DO</t>
  </si>
  <si>
    <t>It does not model market ups and downs</t>
  </si>
  <si>
    <t>The return is the same every year.</t>
  </si>
  <si>
    <t>It does not calculate your real tax</t>
  </si>
  <si>
    <t>One flat rate you enter, applied to the gain only.</t>
  </si>
  <si>
    <t>It does not know how long you'll need the money</t>
  </si>
  <si>
    <t>You choose the period.</t>
  </si>
  <si>
    <t>It is not financial advice</t>
  </si>
  <si>
    <t>A planning estimate, based on what you entered.</t>
  </si>
  <si>
    <t>FOR THESE, USE THE FULL CALCULATOR ONLINE</t>
  </si>
  <si>
    <t>Work out how much you can receive</t>
  </si>
  <si>
    <t>instead of telling us the amount</t>
  </si>
  <si>
    <t>Country-specific tax assumptions</t>
  </si>
  <si>
    <t>with sources</t>
  </si>
  <si>
    <t>Compare scenarios side by side</t>
  </si>
  <si>
    <t>and see what changes the answer</t>
  </si>
  <si>
    <t>Guide, FAQ and worked examples</t>
  </si>
  <si>
    <t>to understand what the numbers mean</t>
  </si>
  <si>
    <t>ASSUMPTIONS USED</t>
  </si>
  <si>
    <t>Withdrawals</t>
  </si>
  <si>
    <t>Taken monthly, at the end of each month.</t>
  </si>
  <si>
    <t>Applied monthly, from the annual rate you enter.</t>
  </si>
  <si>
    <t>Tax</t>
  </si>
  <si>
    <t>Charged on the gain portion of each withdrawal only, not the whole amount.</t>
  </si>
  <si>
    <t>Reduced proportionally as the fund is drawn down.</t>
  </si>
  <si>
    <t>Inflation</t>
  </si>
  <si>
    <t>Applied only to the 'today's money' figure, not to the withdrawals.</t>
  </si>
  <si>
    <t>Maximum period</t>
  </si>
  <si>
    <t>30 years (360 months).</t>
  </si>
  <si>
    <t>THE WORKBOOK</t>
  </si>
  <si>
    <t>Site</t>
  </si>
  <si>
    <t>needtheseapps.com</t>
  </si>
  <si>
    <t>Sheets</t>
  </si>
  <si>
    <t>Calculator · Breakdown · About &amp; Assumptions</t>
  </si>
  <si>
    <t>Version</t>
  </si>
  <si>
    <t>2.0</t>
  </si>
  <si>
    <t>Generated</t>
  </si>
  <si>
    <t>01.10.2026</t>
  </si>
  <si>
    <t>Currency</t>
  </si>
  <si>
    <t>This file does not update itself. The site does.</t>
  </si>
  <si>
    <t>Helper calculations — do not edit</t>
  </si>
  <si>
    <t>Depleted month #</t>
  </si>
  <si>
    <t>Last active month</t>
  </si>
  <si>
    <t>Ending balance</t>
  </si>
  <si>
    <t>Net income total</t>
  </si>
  <si>
    <t>Withdrawal rate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</si>
</sst>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%&quot;"/>
  </numFmts>
  <fonts count="21" x14ac:knownFonts="1">
    <font>
      <sz val="11"/>
      <color theme="1"/>
      <name val="Calibri"/>
      <family val="2"/>
      <scheme val="minor"/>
    </font>
    <font>
      <b/>
      <sz val="18"/>
      <color rgb="FF12354E"/>
      <name val="Segoe UI"/>
    </font>
    <font>
      <sz val="10"/>
      <color rgb="FF6C6D70"/>
      <name val="Segoe UI"/>
    </font>
    <font>
      <b/>
      <sz val="10"/>
      <color rgb="FFFFFFFF"/>
      <name val="Segoe UI"/>
    </font>
    <font>
      <sz val="10"/>
      <color rgb="FF1B2733"/>
      <name val="Segoe UI"/>
    </font>
    <font>
      <b/>
      <u/>
      <sz val="10"/>
      <color rgb="FF1E5A85"/>
      <name val="Segoe UI"/>
    </font>
    <font>
      <b/>
      <sz val="24"/>
      <color rgb="FF12354E"/>
      <name val="Segoe UI"/>
    </font>
    <font>
      <sz val="11"/>
      <color rgb="FF1B2733"/>
      <name val="Segoe UI"/>
    </font>
    <font>
      <b/>
      <u/>
      <sz val="11"/>
      <color rgb="FF1E5A85"/>
      <name val="Segoe UI"/>
    </font>
    <font>
      <b/>
      <sz val="12"/>
      <color rgb="FF1E5A85"/>
      <name val="Segoe UI"/>
    </font>
    <font>
      <b/>
      <sz val="12"/>
      <color rgb="FF12354E"/>
      <name val="Segoe UI"/>
    </font>
    <font>
      <i/>
      <sz val="10"/>
      <color rgb="FF6C6D70"/>
      <name val="Segoe UI"/>
    </font>
    <font>
      <b/>
      <sz val="18"/>
      <color rgb="FF146540"/>
      <name val="Segoe UI"/>
    </font>
    <font>
      <sz val="11"/>
      <color rgb="FF6C6D70"/>
      <name val="Segoe UI"/>
    </font>
    <font>
      <b/>
      <sz val="11"/>
      <color rgb="FFB26A00"/>
      <name val="Segoe UI"/>
    </font>
    <font>
      <b/>
      <sz val="16"/>
      <color rgb="FF1B2733"/>
      <name val="Segoe UI"/>
    </font>
    <font>
      <sz val="9.5"/>
      <color rgb="FF6C6D70"/>
      <name val="Segoe UI"/>
    </font>
    <font>
      <b/>
      <sz val="11"/>
      <color rgb="FF12354E"/>
      <name val="Segoe UI"/>
    </font>
    <font>
      <b/>
      <sz val="11"/>
      <color rgb="FF1B2733"/>
      <name val="Segoe UI"/>
    </font>
    <font>
      <b/>
      <sz val="20"/>
      <color rgb="FF12354E"/>
      <name val="Segoe UI"/>
    </font>
    <font>
      <b/>
      <u/>
      <sz val="12"/>
      <color rgb="FF1E5A85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1E5A85"/>
      </patternFill>
    </fill>
    <fill>
      <patternFill patternType="solid">
        <fgColor rgb="FFFFFFFF"/>
      </patternFill>
    </fill>
    <fill>
      <patternFill patternType="solid">
        <fgColor rgb="FFFBFDFE"/>
      </patternFill>
    </fill>
    <fill>
      <patternFill patternType="solid">
        <fgColor rgb="FFE4EDF5"/>
      </patternFill>
    </fill>
    <fill>
      <patternFill patternType="solid">
        <fgColor rgb="FFC9DEEF"/>
      </patternFill>
    </fill>
  </fills>
  <borders count="8">
    <border>
      <left/>
      <right/>
      <top/>
      <bottom/>
      <diagonal/>
    </border>
    <border>
      <left style="thin">
        <color rgb="FF1E5A85"/>
      </left>
      <right style="thin">
        <color rgb="FF1E5A85"/>
      </right>
      <top style="thin">
        <color rgb="FF1E5A85"/>
      </top>
      <bottom style="thin">
        <color rgb="FF1E5A85"/>
      </bottom>
      <diagonal/>
    </border>
    <border>
      <left/>
      <right/>
      <top/>
      <bottom style="thin">
        <color rgb="FFD6E1EA"/>
      </bottom>
      <diagonal/>
    </border>
    <border>
      <left/>
      <right/>
      <top/>
      <bottom style="thin">
        <color rgb="FF748BA0"/>
      </bottom>
      <diagonal/>
    </border>
    <border>
      <left style="thin">
        <color rgb="FFD6E1EA"/>
      </left>
      <right style="thin">
        <color rgb="FFD6E1EA"/>
      </right>
      <top style="thin">
        <color rgb="FFD6E1EA"/>
      </top>
      <bottom/>
      <diagonal/>
    </border>
    <border>
      <left style="thin">
        <color rgb="FFD6E1EA"/>
      </left>
      <right style="thin">
        <color rgb="FFD6E1EA"/>
      </right>
      <top/>
      <bottom/>
      <diagonal/>
    </border>
    <border>
      <left style="thin">
        <color rgb="FFD6E1EA"/>
      </left>
      <right style="thin">
        <color rgb="FFD6E1EA"/>
      </right>
      <top/>
      <bottom style="thin">
        <color rgb="FFD6E1EA"/>
      </bottom>
      <diagonal/>
    </border>
    <border>
      <left style="medium">
        <color rgb="FFB26A00"/>
      </left>
      <right/>
      <top style="thin">
        <color rgb="FFD6E1EA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left" vertical="center" wrapText="1"/>
    </xf>
    <xf numFmtId="3" fontId="10" fillId="7" borderId="1" xfId="0" applyNumberFormat="1" applyFont="1" applyFill="1" applyBorder="1" applyAlignment="1" applyProtection="1">
      <alignment horizontal="right" vertical="center"/>
      <protection locked="0"/>
    </xf>
    <xf numFmtId="164" fontId="10" fillId="7" borderId="1" xfId="0" applyNumberFormat="1" applyFont="1" applyFill="1" applyBorder="1" applyAlignment="1" applyProtection="1">
      <alignment horizontal="right" vertical="center"/>
      <protection locked="0"/>
    </xf>
    <xf numFmtId="1" fontId="10" fillId="7" borderId="1" xfId="0" applyNumberFormat="1" applyFont="1" applyFill="1" applyBorder="1" applyAlignment="1" applyProtection="1">
      <alignment horizontal="right" vertical="center"/>
      <protection locked="0"/>
    </xf>
    <xf numFmtId="0" fontId="10" fillId="7" borderId="1" xfId="0" applyFont="1" applyFill="1" applyBorder="1" applyAlignment="1" applyProtection="1">
      <alignment horizontal="right" vertical="center"/>
      <protection locked="0"/>
    </xf>
    <xf numFmtId="0" fontId="2" fillId="4" borderId="4" xfId="0" applyFont="1" applyFill="1" applyBorder="1" applyAlignment="1">
      <alignment horizontal="left" vertical="top" wrapText="1"/>
    </xf>
    <xf numFmtId="3" fontId="15" fillId="4" borderId="5" xfId="0" applyNumberFormat="1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vertical="center" wrapText="1"/>
    </xf>
    <xf numFmtId="164" fontId="17" fillId="7" borderId="1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Alignment="1">
      <alignment horizontal="right" vertical="center"/>
    </xf>
    <xf numFmtId="3" fontId="18" fillId="4" borderId="0" xfId="0" applyNumberFormat="1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right" vertical="center"/>
    </xf>
    <xf numFmtId="1" fontId="4" fillId="4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right" vertical="center"/>
    </xf>
    <xf numFmtId="1" fontId="4" fillId="5" borderId="2" xfId="0" applyNumberFormat="1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0" fillId="0" borderId="0" xfId="0"/>
    <xf numFmtId="0" fontId="9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Your savings over time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numRef>
              <c:f>Breakdown!$A$4:$A$363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Breakdown!$J$4:$J$363</c:f>
              <c:numCache>
                <c:formatCode>#,##0</c:formatCode>
                <c:ptCount val="360"/>
                <c:pt idx="0">
                  <c:v>1998142.1574716542</c:v>
                </c:pt>
                <c:pt idx="1">
                  <c:v>1996270.6731011216</c:v>
                </c:pt>
                <c:pt idx="2">
                  <c:v>1994385.508619816</c:v>
                </c:pt>
                <c:pt idx="3">
                  <c:v>1992486.6255791727</c:v>
                </c:pt>
                <c:pt idx="4">
                  <c:v>1990573.9853497667</c:v>
                </c:pt>
                <c:pt idx="5">
                  <c:v>1988647.5491204297</c:v>
                </c:pt>
                <c:pt idx="6">
                  <c:v>1986707.2778973656</c:v>
                </c:pt>
                <c:pt idx="7">
                  <c:v>1984753.1325032618</c:v>
                </c:pt>
                <c:pt idx="8">
                  <c:v>1982785.0735764005</c:v>
                </c:pt>
                <c:pt idx="9">
                  <c:v>1980803.0615697668</c:v>
                </c:pt>
                <c:pt idx="10">
                  <c:v>1978807.0567501539</c:v>
                </c:pt>
                <c:pt idx="11">
                  <c:v>1976797.0191972677</c:v>
                </c:pt>
                <c:pt idx="12">
                  <c:v>1974772.9088028278</c:v>
                </c:pt>
                <c:pt idx="13">
                  <c:v>1972734.6852696671</c:v>
                </c:pt>
                <c:pt idx="14">
                  <c:v>1970682.308110828</c:v>
                </c:pt>
                <c:pt idx="15">
                  <c:v>1968615.7366486583</c:v>
                </c:pt>
                <c:pt idx="16">
                  <c:v>1966534.9300139025</c:v>
                </c:pt>
                <c:pt idx="17">
                  <c:v>1964439.8471447926</c:v>
                </c:pt>
                <c:pt idx="18">
                  <c:v>1962330.4467861352</c:v>
                </c:pt>
                <c:pt idx="19">
                  <c:v>1960206.687488398</c:v>
                </c:pt>
                <c:pt idx="20">
                  <c:v>1958068.5276067923</c:v>
                </c:pt>
                <c:pt idx="21">
                  <c:v>1955915.925300353</c:v>
                </c:pt>
                <c:pt idx="22">
                  <c:v>1953748.8385310182</c:v>
                </c:pt>
                <c:pt idx="23">
                  <c:v>1951567.2250627051</c:v>
                </c:pt>
                <c:pt idx="24">
                  <c:v>1949371.0424603825</c:v>
                </c:pt>
                <c:pt idx="25">
                  <c:v>1947160.2480891428</c:v>
                </c:pt>
                <c:pt idx="26">
                  <c:v>1944934.7991132708</c:v>
                </c:pt>
                <c:pt idx="27">
                  <c:v>1942694.6524953095</c:v>
                </c:pt>
                <c:pt idx="28">
                  <c:v>1940439.7649951244</c:v>
                </c:pt>
                <c:pt idx="29">
                  <c:v>1938170.0931689641</c:v>
                </c:pt>
                <c:pt idx="30">
                  <c:v>1935885.5933685203</c:v>
                </c:pt>
                <c:pt idx="31">
                  <c:v>1933586.2217399827</c:v>
                </c:pt>
                <c:pt idx="32">
                  <c:v>1931271.934223094</c:v>
                </c:pt>
                <c:pt idx="33">
                  <c:v>1928942.6865502009</c:v>
                </c:pt>
                <c:pt idx="34">
                  <c:v>1926598.4342453026</c:v>
                </c:pt>
                <c:pt idx="35">
                  <c:v>1924239.1326230967</c:v>
                </c:pt>
                <c:pt idx="36">
                  <c:v>1921864.7367880233</c:v>
                </c:pt>
                <c:pt idx="37">
                  <c:v>1919475.2016333058</c:v>
                </c:pt>
                <c:pt idx="38">
                  <c:v>1917070.4818399893</c:v>
                </c:pt>
                <c:pt idx="39">
                  <c:v>1914650.5318759764</c:v>
                </c:pt>
                <c:pt idx="40">
                  <c:v>1912215.3059950594</c:v>
                </c:pt>
                <c:pt idx="41">
                  <c:v>1909764.7582359524</c:v>
                </c:pt>
                <c:pt idx="42">
                  <c:v>1907298.8424213172</c:v>
                </c:pt>
                <c:pt idx="43">
                  <c:v>1904817.5121567899</c:v>
                </c:pt>
                <c:pt idx="44">
                  <c:v>1902320.7208300019</c:v>
                </c:pt>
                <c:pt idx="45">
                  <c:v>1899808.4216096005</c:v>
                </c:pt>
                <c:pt idx="46">
                  <c:v>1897280.5674442654</c:v>
                </c:pt>
                <c:pt idx="47">
                  <c:v>1894737.1110617225</c:v>
                </c:pt>
                <c:pt idx="48">
                  <c:v>1892178.0049677556</c:v>
                </c:pt>
                <c:pt idx="49">
                  <c:v>1889603.2014452149</c:v>
                </c:pt>
                <c:pt idx="50">
                  <c:v>1887012.6525530224</c:v>
                </c:pt>
                <c:pt idx="51">
                  <c:v>1884406.3101251752</c:v>
                </c:pt>
                <c:pt idx="52">
                  <c:v>1881784.1257697451</c:v>
                </c:pt>
                <c:pt idx="53">
                  <c:v>1879146.0508678763</c:v>
                </c:pt>
                <c:pt idx="54">
                  <c:v>1876492.0365727788</c:v>
                </c:pt>
                <c:pt idx="55">
                  <c:v>1873822.0338087208</c:v>
                </c:pt>
                <c:pt idx="56">
                  <c:v>1871135.9932700165</c:v>
                </c:pt>
                <c:pt idx="57">
                  <c:v>1868433.865420012</c:v>
                </c:pt>
                <c:pt idx="58">
                  <c:v>1865715.6004900679</c:v>
                </c:pt>
                <c:pt idx="59">
                  <c:v>1862981.1484785385</c:v>
                </c:pt>
                <c:pt idx="60">
                  <c:v>1860230.4591497493</c:v>
                </c:pt>
                <c:pt idx="61">
                  <c:v>1857463.4820329694</c:v>
                </c:pt>
                <c:pt idx="62">
                  <c:v>1854680.1664213834</c:v>
                </c:pt>
                <c:pt idx="63">
                  <c:v>1851880.4613710581</c:v>
                </c:pt>
                <c:pt idx="64">
                  <c:v>1849064.3156999077</c:v>
                </c:pt>
                <c:pt idx="65">
                  <c:v>1846231.6779866549</c:v>
                </c:pt>
                <c:pt idx="66">
                  <c:v>1843382.4965697888</c:v>
                </c:pt>
                <c:pt idx="67">
                  <c:v>1840516.7195465211</c:v>
                </c:pt>
                <c:pt idx="68">
                  <c:v>1837634.2947717379</c:v>
                </c:pt>
                <c:pt idx="69">
                  <c:v>1834735.1698569481</c:v>
                </c:pt>
                <c:pt idx="70">
                  <c:v>1831819.2921692303</c:v>
                </c:pt>
                <c:pt idx="71">
                  <c:v>1828886.608830174</c:v>
                </c:pt>
                <c:pt idx="72">
                  <c:v>1825937.0667148207</c:v>
                </c:pt>
                <c:pt idx="73">
                  <c:v>1822970.6124505987</c:v>
                </c:pt>
                <c:pt idx="74">
                  <c:v>1819987.192416257</c:v>
                </c:pt>
                <c:pt idx="75">
                  <c:v>1816986.7527407946</c:v>
                </c:pt>
                <c:pt idx="76">
                  <c:v>1813969.2393023868</c:v>
                </c:pt>
                <c:pt idx="77">
                  <c:v>1810934.5977273085</c:v>
                </c:pt>
                <c:pt idx="78">
                  <c:v>1807882.7733888545</c:v>
                </c:pt>
                <c:pt idx="79">
                  <c:v>1804813.7114062547</c:v>
                </c:pt>
                <c:pt idx="80">
                  <c:v>1801727.3566435887</c:v>
                </c:pt>
                <c:pt idx="81">
                  <c:v>1798623.6537086952</c:v>
                </c:pt>
                <c:pt idx="82">
                  <c:v>1795502.546952077</c:v>
                </c:pt>
                <c:pt idx="83">
                  <c:v>1792363.9804658061</c:v>
                </c:pt>
                <c:pt idx="84">
                  <c:v>1789207.8980824214</c:v>
                </c:pt>
                <c:pt idx="85">
                  <c:v>1786034.2433738261</c:v>
                </c:pt>
                <c:pt idx="86">
                  <c:v>1782842.9596501796</c:v>
                </c:pt>
                <c:pt idx="87">
                  <c:v>1779633.9899587859</c:v>
                </c:pt>
                <c:pt idx="88">
                  <c:v>1776407.2770829811</c:v>
                </c:pt>
                <c:pt idx="89">
                  <c:v>1773162.7635410132</c:v>
                </c:pt>
                <c:pt idx="90">
                  <c:v>1769900.391584923</c:v>
                </c:pt>
                <c:pt idx="91">
                  <c:v>1766620.1031994163</c:v>
                </c:pt>
                <c:pt idx="92">
                  <c:v>1763321.840100738</c:v>
                </c:pt>
                <c:pt idx="93">
                  <c:v>1760005.5437355377</c:v>
                </c:pt>
                <c:pt idx="94">
                  <c:v>1756671.1552797346</c:v>
                </c:pt>
                <c:pt idx="95">
                  <c:v>1753318.6156373785</c:v>
                </c:pt>
                <c:pt idx="96">
                  <c:v>1749947.8654395053</c:v>
                </c:pt>
                <c:pt idx="97">
                  <c:v>1746558.8450429912</c:v>
                </c:pt>
                <c:pt idx="98">
                  <c:v>1743151.4945294012</c:v>
                </c:pt>
                <c:pt idx="99">
                  <c:v>1739725.7537038354</c:v>
                </c:pt>
                <c:pt idx="100">
                  <c:v>1736281.5620937699</c:v>
                </c:pt>
                <c:pt idx="101">
                  <c:v>1732818.8589478962</c:v>
                </c:pt>
                <c:pt idx="102">
                  <c:v>1729337.5832349542</c:v>
                </c:pt>
                <c:pt idx="103">
                  <c:v>1725837.6736425634</c:v>
                </c:pt>
                <c:pt idx="104">
                  <c:v>1722319.0685760493</c:v>
                </c:pt>
                <c:pt idx="105">
                  <c:v>1718781.7061572657</c:v>
                </c:pt>
                <c:pt idx="106">
                  <c:v>1715225.5242234142</c:v>
                </c:pt>
                <c:pt idx="107">
                  <c:v>1711650.4603258593</c:v>
                </c:pt>
                <c:pt idx="108">
                  <c:v>1708056.4517289379</c:v>
                </c:pt>
                <c:pt idx="109">
                  <c:v>1704443.4354087682</c:v>
                </c:pt>
                <c:pt idx="110">
                  <c:v>1700811.3480520521</c:v>
                </c:pt>
                <c:pt idx="111">
                  <c:v>1697160.1260548737</c:v>
                </c:pt>
                <c:pt idx="112">
                  <c:v>1693489.7055214946</c:v>
                </c:pt>
                <c:pt idx="113">
                  <c:v>1689800.022263146</c:v>
                </c:pt>
                <c:pt idx="114">
                  <c:v>1686091.0117968142</c:v>
                </c:pt>
                <c:pt idx="115">
                  <c:v>1682362.609344024</c:v>
                </c:pt>
                <c:pt idx="116">
                  <c:v>1678614.749829618</c:v>
                </c:pt>
                <c:pt idx="117">
                  <c:v>1674847.3678805307</c:v>
                </c:pt>
                <c:pt idx="118">
                  <c:v>1671060.3978245587</c:v>
                </c:pt>
                <c:pt idx="119">
                  <c:v>1667253.7736891282</c:v>
                </c:pt>
                <c:pt idx="120">
                  <c:v>1674046.3719418927</c:v>
                </c:pt>
                <c:pt idx="121">
                  <c:v>1680866.6440807513</c:v>
                </c:pt>
                <c:pt idx="122">
                  <c:v>1687714.7028525418</c:v>
                </c:pt>
                <c:pt idx="123">
                  <c:v>1694590.6614634464</c:v>
                </c:pt>
                <c:pt idx="124">
                  <c:v>1701494.633580863</c:v>
                </c:pt>
                <c:pt idx="125">
                  <c:v>1708426.7333352847</c:v>
                </c:pt>
                <c:pt idx="126">
                  <c:v>1715387.0753221868</c:v>
                </c:pt>
                <c:pt idx="127">
                  <c:v>1722375.7746039198</c:v>
                </c:pt>
                <c:pt idx="128">
                  <c:v>1729392.9467116133</c:v>
                </c:pt>
                <c:pt idx="129">
                  <c:v>1736438.7076470847</c:v>
                </c:pt>
                <c:pt idx="130">
                  <c:v>1743513.1738847573</c:v>
                </c:pt>
                <c:pt idx="131">
                  <c:v>1750616.4623735854</c:v>
                </c:pt>
                <c:pt idx="132">
                  <c:v>1757748.690538988</c:v>
                </c:pt>
                <c:pt idx="133">
                  <c:v>1764909.9762847896</c:v>
                </c:pt>
                <c:pt idx="134">
                  <c:v>1772100.4379951698</c:v>
                </c:pt>
                <c:pt idx="135">
                  <c:v>1779320.1945366196</c:v>
                </c:pt>
                <c:pt idx="136">
                  <c:v>1786569.365259907</c:v>
                </c:pt>
                <c:pt idx="137">
                  <c:v>1793848.0700020499</c:v>
                </c:pt>
                <c:pt idx="138">
                  <c:v>1801156.4290882971</c:v>
                </c:pt>
                <c:pt idx="139">
                  <c:v>1808494.5633341169</c:v>
                </c:pt>
                <c:pt idx="140">
                  <c:v>1815862.5940471953</c:v>
                </c:pt>
                <c:pt idx="141">
                  <c:v>1823260.6430294404</c:v>
                </c:pt>
                <c:pt idx="142">
                  <c:v>1830688.8325789967</c:v>
                </c:pt>
                <c:pt idx="143">
                  <c:v>1838147.2854922663</c:v>
                </c:pt>
                <c:pt idx="144">
                  <c:v>1845636.125065939</c:v>
                </c:pt>
                <c:pt idx="145">
                  <c:v>1853155.4750990306</c:v>
                </c:pt>
                <c:pt idx="146">
                  <c:v>1860705.4598949298</c:v>
                </c:pt>
                <c:pt idx="147">
                  <c:v>1868286.204263452</c:v>
                </c:pt>
                <c:pt idx="148">
                  <c:v>1875897.8335229037</c:v>
                </c:pt>
                <c:pt idx="149">
                  <c:v>1883540.4735021538</c:v>
                </c:pt>
                <c:pt idx="150">
                  <c:v>1891214.2505427131</c:v>
                </c:pt>
                <c:pt idx="151">
                  <c:v>1898919.2915008238</c:v>
                </c:pt>
                <c:pt idx="152">
                  <c:v>1906655.7237495559</c:v>
                </c:pt>
                <c:pt idx="153">
                  <c:v>1914423.6751809132</c:v>
                </c:pt>
                <c:pt idx="154">
                  <c:v>1922223.2742079473</c:v>
                </c:pt>
                <c:pt idx="155">
                  <c:v>1930054.6497668803</c:v>
                </c:pt>
                <c:pt idx="156">
                  <c:v>1937917.9313192368</c:v>
                </c:pt>
                <c:pt idx="157">
                  <c:v>1945813.2488539831</c:v>
                </c:pt>
                <c:pt idx="158">
                  <c:v>1953740.7328896772</c:v>
                </c:pt>
                <c:pt idx="159">
                  <c:v>1961700.5144766255</c:v>
                </c:pt>
                <c:pt idx="160">
                  <c:v>1969692.7251990498</c:v>
                </c:pt>
                <c:pt idx="161">
                  <c:v>1977717.4971772623</c:v>
                </c:pt>
                <c:pt idx="162">
                  <c:v>1985774.9630698496</c:v>
                </c:pt>
                <c:pt idx="163">
                  <c:v>1993865.2560758661</c:v>
                </c:pt>
                <c:pt idx="164">
                  <c:v>2001988.5099370349</c:v>
                </c:pt>
                <c:pt idx="165">
                  <c:v>2010144.8589399601</c:v>
                </c:pt>
                <c:pt idx="166">
                  <c:v>2018334.4379183459</c:v>
                </c:pt>
                <c:pt idx="167">
                  <c:v>2026557.3822552257</c:v>
                </c:pt>
                <c:pt idx="168">
                  <c:v>2034813.8278851998</c:v>
                </c:pt>
                <c:pt idx="169">
                  <c:v>2043103.9112966834</c:v>
                </c:pt>
                <c:pt idx="170">
                  <c:v>2051427.7695341622</c:v>
                </c:pt>
                <c:pt idx="171">
                  <c:v>2059785.5402004581</c:v>
                </c:pt>
                <c:pt idx="172">
                  <c:v>2068177.3614590038</c:v>
                </c:pt>
                <c:pt idx="173">
                  <c:v>2076603.3720361269</c:v>
                </c:pt>
                <c:pt idx="174">
                  <c:v>2085063.7112233436</c:v>
                </c:pt>
                <c:pt idx="175">
                  <c:v>2093558.5188796606</c:v>
                </c:pt>
                <c:pt idx="176">
                  <c:v>2102087.9354338879</c:v>
                </c:pt>
                <c:pt idx="177">
                  <c:v>2110652.1018869593</c:v>
                </c:pt>
                <c:pt idx="178">
                  <c:v>2119251.1598142642</c:v>
                </c:pt>
                <c:pt idx="179">
                  <c:v>2127885.2513679876</c:v>
                </c:pt>
                <c:pt idx="180">
                  <c:v>2136554.5192794604</c:v>
                </c:pt>
                <c:pt idx="181">
                  <c:v>2145259.1068615182</c:v>
                </c:pt>
                <c:pt idx="182">
                  <c:v>2153999.1580108711</c:v>
                </c:pt>
                <c:pt idx="183">
                  <c:v>2162774.817210482</c:v>
                </c:pt>
                <c:pt idx="184">
                  <c:v>2171586.229531955</c:v>
                </c:pt>
                <c:pt idx="185">
                  <c:v>2180433.5406379346</c:v>
                </c:pt>
                <c:pt idx="186">
                  <c:v>2189316.8967845123</c:v>
                </c:pt>
                <c:pt idx="187">
                  <c:v>2198236.4448236455</c:v>
                </c:pt>
                <c:pt idx="188">
                  <c:v>2207192.3322055843</c:v>
                </c:pt>
                <c:pt idx="189">
                  <c:v>2216184.7069813092</c:v>
                </c:pt>
                <c:pt idx="190">
                  <c:v>2225213.7178049795</c:v>
                </c:pt>
                <c:pt idx="191">
                  <c:v>2234279.5139363892</c:v>
                </c:pt>
                <c:pt idx="192">
                  <c:v>2243382.2452434357</c:v>
                </c:pt>
                <c:pt idx="193">
                  <c:v>2252522.0622045966</c:v>
                </c:pt>
                <c:pt idx="194">
                  <c:v>2261699.1159114172</c:v>
                </c:pt>
                <c:pt idx="195">
                  <c:v>2270913.5580710084</c:v>
                </c:pt>
                <c:pt idx="196">
                  <c:v>2280165.5410085549</c:v>
                </c:pt>
                <c:pt idx="197">
                  <c:v>2289455.2176698335</c:v>
                </c:pt>
                <c:pt idx="198">
                  <c:v>2298782.7416237397</c:v>
                </c:pt>
                <c:pt idx="199">
                  <c:v>2308148.2670648294</c:v>
                </c:pt>
                <c:pt idx="200">
                  <c:v>2317551.948815865</c:v>
                </c:pt>
                <c:pt idx="201">
                  <c:v>2326993.9423303762</c:v>
                </c:pt>
                <c:pt idx="202">
                  <c:v>2336474.4036952299</c:v>
                </c:pt>
                <c:pt idx="203">
                  <c:v>2345993.4896332105</c:v>
                </c:pt>
                <c:pt idx="204">
                  <c:v>2355551.3575056093</c:v>
                </c:pt>
                <c:pt idx="205">
                  <c:v>2365148.165314828</c:v>
                </c:pt>
                <c:pt idx="206">
                  <c:v>2374784.0717069893</c:v>
                </c:pt>
                <c:pt idx="207">
                  <c:v>2384459.23597456</c:v>
                </c:pt>
                <c:pt idx="208">
                  <c:v>2394173.8180589839</c:v>
                </c:pt>
                <c:pt idx="209">
                  <c:v>2403927.9785533263</c:v>
                </c:pt>
                <c:pt idx="210">
                  <c:v>2413721.8787049283</c:v>
                </c:pt>
                <c:pt idx="211">
                  <c:v>2423555.6804180723</c:v>
                </c:pt>
                <c:pt idx="212">
                  <c:v>2433429.5462566596</c:v>
                </c:pt>
                <c:pt idx="213">
                  <c:v>2443343.6394468965</c:v>
                </c:pt>
                <c:pt idx="214">
                  <c:v>2453298.1238799929</c:v>
                </c:pt>
                <c:pt idx="215">
                  <c:v>2463293.1641148725</c:v>
                </c:pt>
                <c:pt idx="216">
                  <c:v>2473328.9253808912</c:v>
                </c:pt>
                <c:pt idx="217">
                  <c:v>2483405.573580571</c:v>
                </c:pt>
                <c:pt idx="218">
                  <c:v>2493523.2752923407</c:v>
                </c:pt>
                <c:pt idx="219">
                  <c:v>2503682.1977732899</c:v>
                </c:pt>
                <c:pt idx="220">
                  <c:v>2513882.5089619351</c:v>
                </c:pt>
                <c:pt idx="221">
                  <c:v>2524124.3774809944</c:v>
                </c:pt>
                <c:pt idx="222">
                  <c:v>2534407.9726401763</c:v>
                </c:pt>
                <c:pt idx="223">
                  <c:v>2544733.4644389777</c:v>
                </c:pt>
                <c:pt idx="224">
                  <c:v>2555101.0235694945</c:v>
                </c:pt>
                <c:pt idx="225">
                  <c:v>2565510.8214192432</c:v>
                </c:pt>
                <c:pt idx="226">
                  <c:v>2575963.0300739948</c:v>
                </c:pt>
                <c:pt idx="227">
                  <c:v>2586457.8223206182</c:v>
                </c:pt>
                <c:pt idx="228">
                  <c:v>2596995.3716499382</c:v>
                </c:pt>
                <c:pt idx="229">
                  <c:v>2607575.8522596019</c:v>
                </c:pt>
                <c:pt idx="230">
                  <c:v>2618199.4390569599</c:v>
                </c:pt>
                <c:pt idx="231">
                  <c:v>2628866.3076619566</c:v>
                </c:pt>
                <c:pt idx="232">
                  <c:v>2639576.6344100339</c:v>
                </c:pt>
                <c:pt idx="233">
                  <c:v>2650330.5963550461</c:v>
                </c:pt>
                <c:pt idx="234">
                  <c:v>2661128.3712721872</c:v>
                </c:pt>
                <c:pt idx="235">
                  <c:v>2671970.1376609285</c:v>
                </c:pt>
                <c:pt idx="236">
                  <c:v>2682856.0747479713</c:v>
                </c:pt>
                <c:pt idx="237">
                  <c:v>2693786.3624902074</c:v>
                </c:pt>
                <c:pt idx="238">
                  <c:v>2704761.1815776965</c:v>
                </c:pt>
                <c:pt idx="239">
                  <c:v>2715780.713436651</c:v>
                </c:pt>
                <c:pt idx="240">
                  <c:v>2726845.1402324368</c:v>
                </c:pt>
                <c:pt idx="241">
                  <c:v>2737954.6448725839</c:v>
                </c:pt>
                <c:pt idx="242">
                  <c:v>2749109.4110098099</c:v>
                </c:pt>
                <c:pt idx="243">
                  <c:v>2760309.6230450566</c:v>
                </c:pt>
                <c:pt idx="244">
                  <c:v>2771555.4661305379</c:v>
                </c:pt>
                <c:pt idx="245">
                  <c:v>2782847.126172801</c:v>
                </c:pt>
                <c:pt idx="246">
                  <c:v>2794184.789835799</c:v>
                </c:pt>
                <c:pt idx="247">
                  <c:v>2805568.6445439775</c:v>
                </c:pt>
                <c:pt idx="248">
                  <c:v>2816998.8784853723</c:v>
                </c:pt>
                <c:pt idx="249">
                  <c:v>2828475.6806147201</c:v>
                </c:pt>
                <c:pt idx="250">
                  <c:v>2839999.2406565836</c:v>
                </c:pt>
                <c:pt idx="251">
                  <c:v>2851569.7491084859</c:v>
                </c:pt>
                <c:pt idx="252">
                  <c:v>2863187.3972440609</c:v>
                </c:pt>
                <c:pt idx="253">
                  <c:v>2874852.3771162149</c:v>
                </c:pt>
                <c:pt idx="254">
                  <c:v>2886564.8815603023</c:v>
                </c:pt>
                <c:pt idx="255">
                  <c:v>2898325.1041973112</c:v>
                </c:pt>
                <c:pt idx="256">
                  <c:v>2910133.2394370665</c:v>
                </c:pt>
                <c:pt idx="257">
                  <c:v>2921989.4824814429</c:v>
                </c:pt>
                <c:pt idx="258">
                  <c:v>2933894.0293275909</c:v>
                </c:pt>
                <c:pt idx="259">
                  <c:v>2945847.0767711783</c:v>
                </c:pt>
                <c:pt idx="260">
                  <c:v>2957848.8224096429</c:v>
                </c:pt>
                <c:pt idx="261">
                  <c:v>2969899.4646454584</c:v>
                </c:pt>
                <c:pt idx="262">
                  <c:v>2981999.2026894148</c:v>
                </c:pt>
                <c:pt idx="263">
                  <c:v>2994148.2365639121</c:v>
                </c:pt>
                <c:pt idx="264">
                  <c:v>3006346.7671062658</c:v>
                </c:pt>
                <c:pt idx="265">
                  <c:v>3018594.9959720275</c:v>
                </c:pt>
                <c:pt idx="266">
                  <c:v>3030893.1256383192</c:v>
                </c:pt>
                <c:pt idx="267">
                  <c:v>3043241.3594071786</c:v>
                </c:pt>
                <c:pt idx="268">
                  <c:v>3055639.9014089219</c:v>
                </c:pt>
                <c:pt idx="269">
                  <c:v>3068088.9566055168</c:v>
                </c:pt>
                <c:pt idx="270">
                  <c:v>3080588.730793972</c:v>
                </c:pt>
                <c:pt idx="271">
                  <c:v>3093139.4306097389</c:v>
                </c:pt>
                <c:pt idx="272">
                  <c:v>3105741.2635301268</c:v>
                </c:pt>
                <c:pt idx="273">
                  <c:v>3118394.4378777328</c:v>
                </c:pt>
                <c:pt idx="274">
                  <c:v>3131099.1628238871</c:v>
                </c:pt>
                <c:pt idx="275">
                  <c:v>3143855.6483921092</c:v>
                </c:pt>
                <c:pt idx="276">
                  <c:v>3156664.1054615807</c:v>
                </c:pt>
                <c:pt idx="277">
                  <c:v>3169524.7457706309</c:v>
                </c:pt>
                <c:pt idx="278">
                  <c:v>3182437.781920237</c:v>
                </c:pt>
                <c:pt idx="279">
                  <c:v>3195403.4273775392</c:v>
                </c:pt>
                <c:pt idx="280">
                  <c:v>3208421.8964793696</c:v>
                </c:pt>
                <c:pt idx="281">
                  <c:v>3221493.4044357943</c:v>
                </c:pt>
                <c:pt idx="282">
                  <c:v>3234618.1673336723</c:v>
                </c:pt>
                <c:pt idx="283">
                  <c:v>3247796.4021402276</c:v>
                </c:pt>
                <c:pt idx="284">
                  <c:v>3261028.3267066348</c:v>
                </c:pt>
                <c:pt idx="285">
                  <c:v>3274314.1597716212</c:v>
                </c:pt>
                <c:pt idx="286">
                  <c:v>3287654.1209650836</c:v>
                </c:pt>
                <c:pt idx="287">
                  <c:v>3301048.4308117172</c:v>
                </c:pt>
                <c:pt idx="288">
                  <c:v>3314497.3107346622</c:v>
                </c:pt>
                <c:pt idx="289">
                  <c:v>3328000.9830591646</c:v>
                </c:pt>
                <c:pt idx="290">
                  <c:v>3341559.6710162512</c:v>
                </c:pt>
                <c:pt idx="291">
                  <c:v>3355173.5987464185</c:v>
                </c:pt>
                <c:pt idx="292">
                  <c:v>3368842.9913033405</c:v>
                </c:pt>
                <c:pt idx="293">
                  <c:v>3382568.0746575864</c:v>
                </c:pt>
                <c:pt idx="294">
                  <c:v>3396349.0757003585</c:v>
                </c:pt>
                <c:pt idx="295">
                  <c:v>3410186.2222472415</c:v>
                </c:pt>
                <c:pt idx="296">
                  <c:v>3424079.7430419689</c:v>
                </c:pt>
                <c:pt idx="297">
                  <c:v>3438029.8677602047</c:v>
                </c:pt>
                <c:pt idx="298">
                  <c:v>3452036.8270133398</c:v>
                </c:pt>
                <c:pt idx="299">
                  <c:v>3466100.8523523048</c:v>
                </c:pt>
                <c:pt idx="300">
                  <c:v>3480222.1762713972</c:v>
                </c:pt>
                <c:pt idx="301">
                  <c:v>3494401.0322121247</c:v>
                </c:pt>
                <c:pt idx="302">
                  <c:v>3508637.6545670656</c:v>
                </c:pt>
                <c:pt idx="303">
                  <c:v>3522932.2786837416</c:v>
                </c:pt>
                <c:pt idx="304">
                  <c:v>3537285.1408685097</c:v>
                </c:pt>
                <c:pt idx="305">
                  <c:v>3551696.4783904678</c:v>
                </c:pt>
                <c:pt idx="306">
                  <c:v>3566166.5294853784</c:v>
                </c:pt>
                <c:pt idx="307">
                  <c:v>3580695.5333596054</c:v>
                </c:pt>
                <c:pt idx="308">
                  <c:v>3595283.730194069</c:v>
                </c:pt>
                <c:pt idx="309">
                  <c:v>3609931.3611482168</c:v>
                </c:pt>
                <c:pt idx="310">
                  <c:v>3624638.6683640089</c:v>
                </c:pt>
                <c:pt idx="311">
                  <c:v>3639405.894969922</c:v>
                </c:pt>
                <c:pt idx="312">
                  <c:v>3654233.2850849689</c:v>
                </c:pt>
                <c:pt idx="313">
                  <c:v>3669121.0838227328</c:v>
                </c:pt>
                <c:pt idx="314">
                  <c:v>3684069.5372954207</c:v>
                </c:pt>
                <c:pt idx="315">
                  <c:v>3699078.8926179302</c:v>
                </c:pt>
                <c:pt idx="316">
                  <c:v>3714149.3979119365</c:v>
                </c:pt>
                <c:pt idx="317">
                  <c:v>3729281.3023099927</c:v>
                </c:pt>
                <c:pt idx="318">
                  <c:v>3744474.8559596492</c:v>
                </c:pt>
                <c:pt idx="319">
                  <c:v>3759730.3100275877</c:v>
                </c:pt>
                <c:pt idx="320">
                  <c:v>3775047.9167037746</c:v>
                </c:pt>
                <c:pt idx="321">
                  <c:v>3790427.9292056295</c:v>
                </c:pt>
                <c:pt idx="322">
                  <c:v>3805870.6017822111</c:v>
                </c:pt>
                <c:pt idx="323">
                  <c:v>3821376.1897184202</c:v>
                </c:pt>
                <c:pt idx="324">
                  <c:v>3836944.9493392194</c:v>
                </c:pt>
                <c:pt idx="325">
                  <c:v>3852577.1380138719</c:v>
                </c:pt>
                <c:pt idx="326">
                  <c:v>3868273.014160194</c:v>
                </c:pt>
                <c:pt idx="327">
                  <c:v>3884032.8372488292</c:v>
                </c:pt>
                <c:pt idx="328">
                  <c:v>3899856.8678075359</c:v>
                </c:pt>
                <c:pt idx="329">
                  <c:v>3915745.3674254948</c:v>
                </c:pt>
                <c:pt idx="330">
                  <c:v>3931698.5987576339</c:v>
                </c:pt>
                <c:pt idx="331">
                  <c:v>3947716.8255289695</c:v>
                </c:pt>
                <c:pt idx="332">
                  <c:v>3963800.3125389661</c:v>
                </c:pt>
                <c:pt idx="333">
                  <c:v>3979949.325665914</c:v>
                </c:pt>
                <c:pt idx="334">
                  <c:v>3996164.1318713245</c:v>
                </c:pt>
                <c:pt idx="335">
                  <c:v>4012444.9992043441</c:v>
                </c:pt>
                <c:pt idx="336">
                  <c:v>4028792.1968061836</c:v>
                </c:pt>
                <c:pt idx="337">
                  <c:v>4045205.9949145685</c:v>
                </c:pt>
                <c:pt idx="338">
                  <c:v>4061686.6648682067</c:v>
                </c:pt>
                <c:pt idx="339">
                  <c:v>4078234.4791112738</c:v>
                </c:pt>
                <c:pt idx="340">
                  <c:v>4094849.711197916</c:v>
                </c:pt>
                <c:pt idx="341">
                  <c:v>4111532.6357967728</c:v>
                </c:pt>
                <c:pt idx="342">
                  <c:v>4128283.5286955186</c:v>
                </c:pt>
                <c:pt idx="343">
                  <c:v>4145102.666805421</c:v>
                </c:pt>
                <c:pt idx="344">
                  <c:v>4161990.3281659172</c:v>
                </c:pt>
                <c:pt idx="345">
                  <c:v>4178946.7919492126</c:v>
                </c:pt>
                <c:pt idx="346">
                  <c:v>4195972.3384648934</c:v>
                </c:pt>
                <c:pt idx="347">
                  <c:v>4213067.2491645636</c:v>
                </c:pt>
                <c:pt idx="348">
                  <c:v>4230231.8066464951</c:v>
                </c:pt>
                <c:pt idx="349">
                  <c:v>4247466.2946602991</c:v>
                </c:pt>
                <c:pt idx="350">
                  <c:v>4264770.9981116196</c:v>
                </c:pt>
                <c:pt idx="351">
                  <c:v>4282146.2030668398</c:v>
                </c:pt>
                <c:pt idx="352">
                  <c:v>4299592.1967578139</c:v>
                </c:pt>
                <c:pt idx="353">
                  <c:v>4317109.267586614</c:v>
                </c:pt>
                <c:pt idx="354">
                  <c:v>4334697.7051302977</c:v>
                </c:pt>
                <c:pt idx="355">
                  <c:v>4352357.800145695</c:v>
                </c:pt>
                <c:pt idx="356">
                  <c:v>4370089.8445742158</c:v>
                </c:pt>
                <c:pt idx="357">
                  <c:v>4387894.1315466762</c:v>
                </c:pt>
                <c:pt idx="358">
                  <c:v>4405770.9553881418</c:v>
                </c:pt>
                <c:pt idx="359">
                  <c:v>4423720.6116227955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1D4-4E64-974F-FE6BF9330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edtheseapps.com/apps/financial/savings-withdrawal/" TargetMode="External"/><Relationship Id="rId1" Type="http://schemas.openxmlformats.org/officeDocument/2006/relationships/hyperlink" Target="https://needtheseap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edtheseapps.com/apps/financial/savings-withdraw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34" customWidth="1"/>
    <col min="3" max="3" width="19" customWidth="1"/>
    <col min="4" max="4" width="1.5703125" customWidth="1"/>
    <col min="5" max="5" width="21" customWidth="1"/>
    <col min="6" max="6" width="1.5703125" customWidth="1"/>
    <col min="7" max="7" width="21" customWidth="1"/>
    <col min="8" max="8" width="2.140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customHeight="1" x14ac:dyDescent="0.25">
      <c r="A2" s="1"/>
      <c r="B2" s="33" t="s">
        <v>0</v>
      </c>
      <c r="C2" s="27"/>
      <c r="D2" s="27"/>
      <c r="E2" s="1"/>
      <c r="F2" s="1"/>
      <c r="G2" s="1"/>
      <c r="H2" s="1"/>
    </row>
    <row r="3" spans="1:8" ht="33.950000000000003" customHeight="1" x14ac:dyDescent="0.25">
      <c r="A3" s="1"/>
      <c r="B3" s="26" t="s">
        <v>1</v>
      </c>
      <c r="C3" s="27"/>
      <c r="D3" s="27"/>
      <c r="E3" s="27"/>
      <c r="F3" s="27"/>
      <c r="G3" s="27"/>
      <c r="H3" s="1"/>
    </row>
    <row r="4" spans="1:8" ht="33.950000000000003" customHeight="1" x14ac:dyDescent="0.25">
      <c r="A4" s="1"/>
      <c r="B4" s="34" t="s">
        <v>2</v>
      </c>
      <c r="C4" s="27"/>
      <c r="D4" s="27"/>
      <c r="E4" s="27"/>
      <c r="F4" s="27"/>
      <c r="G4" s="27"/>
      <c r="H4" s="1"/>
    </row>
    <row r="5" spans="1:8" ht="20.100000000000001" customHeight="1" x14ac:dyDescent="0.25">
      <c r="A5" s="1"/>
      <c r="B5" s="30" t="s">
        <v>3</v>
      </c>
      <c r="C5" s="27"/>
      <c r="D5" s="27"/>
      <c r="E5" s="27"/>
      <c r="F5" s="27"/>
      <c r="G5" s="27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26.1" customHeight="1" x14ac:dyDescent="0.25">
      <c r="A7" s="1"/>
      <c r="B7" s="28" t="s">
        <v>4</v>
      </c>
      <c r="C7" s="27"/>
      <c r="D7" s="27"/>
      <c r="E7" s="27"/>
      <c r="F7" s="27"/>
      <c r="G7" s="27"/>
      <c r="H7" s="1"/>
    </row>
    <row r="8" spans="1:8" ht="21.95" customHeight="1" x14ac:dyDescent="0.25">
      <c r="A8" s="1"/>
      <c r="B8" s="2" t="s">
        <v>5</v>
      </c>
      <c r="C8" s="3">
        <v>2000000</v>
      </c>
      <c r="D8" s="1"/>
      <c r="E8" s="1"/>
      <c r="F8" s="1"/>
      <c r="G8" s="1"/>
      <c r="H8" s="1"/>
    </row>
    <row r="9" spans="1:8" ht="21.95" customHeight="1" x14ac:dyDescent="0.25">
      <c r="A9" s="1"/>
      <c r="B9" s="2" t="s">
        <v>6</v>
      </c>
      <c r="C9" s="3">
        <v>10000</v>
      </c>
      <c r="D9" s="1"/>
      <c r="E9" s="1"/>
      <c r="F9" s="1"/>
      <c r="G9" s="1"/>
      <c r="H9" s="1"/>
    </row>
    <row r="10" spans="1:8" ht="21.95" customHeight="1" x14ac:dyDescent="0.25">
      <c r="A10" s="1"/>
      <c r="B10" s="2" t="s">
        <v>7</v>
      </c>
      <c r="C10" s="4">
        <v>5</v>
      </c>
      <c r="D10" s="1"/>
      <c r="E10" s="1"/>
      <c r="F10" s="1"/>
      <c r="G10" s="1"/>
      <c r="H10" s="1"/>
    </row>
    <row r="11" spans="1:8" ht="21.95" customHeight="1" x14ac:dyDescent="0.25">
      <c r="A11" s="1"/>
      <c r="B11" s="2" t="s">
        <v>8</v>
      </c>
      <c r="C11" s="5">
        <v>10</v>
      </c>
      <c r="D11" s="1"/>
      <c r="E11" s="1"/>
      <c r="F11" s="1"/>
      <c r="G11" s="1"/>
      <c r="H11" s="1"/>
    </row>
    <row r="12" spans="1:8" ht="21.95" customHeight="1" x14ac:dyDescent="0.25">
      <c r="A12" s="1"/>
      <c r="B12" s="2" t="s">
        <v>9</v>
      </c>
      <c r="C12" s="4">
        <v>15</v>
      </c>
      <c r="D12" s="1"/>
      <c r="E12" s="1"/>
      <c r="F12" s="1"/>
      <c r="G12" s="1"/>
      <c r="H12" s="1"/>
    </row>
    <row r="13" spans="1:8" ht="21.95" customHeight="1" x14ac:dyDescent="0.25">
      <c r="A13" s="1"/>
      <c r="B13" s="2" t="s">
        <v>10</v>
      </c>
      <c r="C13" s="6" t="s">
        <v>11</v>
      </c>
      <c r="D13" s="1"/>
      <c r="E13" s="1"/>
      <c r="F13" s="1"/>
      <c r="G13" s="1"/>
      <c r="H13" s="1"/>
    </row>
    <row r="14" spans="1:8" ht="20.100000000000001" customHeight="1" x14ac:dyDescent="0.25">
      <c r="A14" s="1"/>
      <c r="B14" s="31" t="str">
        <f>"Edit the seven blue cells. Everything else calculates automatically. Amounts are shown in "&amp;$C$13&amp;"."</f>
        <v>Edit the seven blue cells. Everything else calculates automatically. Amounts are shown in $.</v>
      </c>
      <c r="C14" s="27"/>
      <c r="D14" s="27"/>
      <c r="E14" s="27"/>
      <c r="F14" s="27"/>
      <c r="G14" s="27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ht="26.1" customHeight="1" x14ac:dyDescent="0.25">
      <c r="A16" s="1"/>
      <c r="B16" s="28" t="s">
        <v>12</v>
      </c>
      <c r="C16" s="27"/>
      <c r="D16" s="27"/>
      <c r="E16" s="27"/>
      <c r="F16" s="27"/>
      <c r="G16" s="27"/>
      <c r="H16" s="1"/>
    </row>
    <row r="17" spans="1:8" ht="30" customHeight="1" x14ac:dyDescent="0.25">
      <c r="A17" s="1"/>
      <c r="B17" s="32" t="str">
        <f>IF(_Engine!$B$2="","Your savings are projected to last the full "&amp;$C$11&amp;" years.","Your savings are projected to run out after "&amp;INT(_Engine!$B$2/12)&amp;" years and "&amp;MOD(_Engine!$B$2,12)&amp;" months.")</f>
        <v>Your savings are projected to last the full 10 years.</v>
      </c>
      <c r="C17" s="27"/>
      <c r="D17" s="27"/>
      <c r="E17" s="27"/>
      <c r="F17" s="27"/>
      <c r="G17" s="27"/>
      <c r="H17" s="1"/>
    </row>
    <row r="18" spans="1:8" ht="20.100000000000001" customHeight="1" x14ac:dyDescent="0.25">
      <c r="A18" s="1"/>
      <c r="B18" s="35" t="str">
        <f>"After receiving "&amp;$C$13&amp;TEXT($C$9,"#,##0")&amp;" net per month, about "&amp;$C$13&amp;TEXT(_Engine!$B$4,"#,##0")&amp;" is projected to remain in your savings after "&amp;$C$11&amp;" years."</f>
        <v>After receiving $10,000 net per month, about $1,667,254 is projected to remain in your savings after 10 years.</v>
      </c>
      <c r="C18" s="27"/>
      <c r="D18" s="27"/>
      <c r="E18" s="27"/>
      <c r="F18" s="27"/>
      <c r="G18" s="27"/>
      <c r="H18" s="1"/>
    </row>
    <row r="19" spans="1:8" ht="32.1" customHeight="1" x14ac:dyDescent="0.25">
      <c r="A19" s="1"/>
      <c r="B19" s="29" t="str">
        <f>"You're asking to take out "&amp;TEXT(_Engine!$B$6,"0.0")&amp;"% of your savings each year. Most retirement plans rely on 3–5%."</f>
        <v>You're asking to take out 6.0% of your savings each year. Most retirement plans rely on 3–5%.</v>
      </c>
      <c r="C19" s="27"/>
      <c r="D19" s="27"/>
      <c r="E19" s="27"/>
      <c r="F19" s="27"/>
      <c r="G19" s="27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ht="20.100000000000001" customHeight="1" x14ac:dyDescent="0.25">
      <c r="A21" s="1"/>
      <c r="B21" s="1"/>
      <c r="C21" s="7" t="s">
        <v>13</v>
      </c>
      <c r="D21" s="1"/>
      <c r="E21" s="7" t="s">
        <v>14</v>
      </c>
      <c r="F21" s="1"/>
      <c r="G21" s="7" t="s">
        <v>15</v>
      </c>
      <c r="H21" s="1"/>
    </row>
    <row r="22" spans="1:8" ht="20.100000000000001" customHeight="1" x14ac:dyDescent="0.25">
      <c r="A22" s="1"/>
      <c r="B22" s="1"/>
      <c r="C22" s="8">
        <f>$C$8</f>
        <v>2000000</v>
      </c>
      <c r="D22" s="1"/>
      <c r="E22" s="8">
        <f>_Engine!$B$4</f>
        <v>1667253.7736891282</v>
      </c>
      <c r="F22" s="1"/>
      <c r="G22" s="8">
        <f>_Engine!$B$5</f>
        <v>1200000</v>
      </c>
      <c r="H22" s="1"/>
    </row>
    <row r="23" spans="1:8" ht="20.100000000000001" customHeight="1" x14ac:dyDescent="0.25">
      <c r="A23" s="1"/>
      <c r="B23" s="1"/>
      <c r="C23" s="9"/>
      <c r="D23" s="1"/>
      <c r="E23" s="9"/>
      <c r="F23" s="1"/>
      <c r="G23" s="10" t="str">
        <f>$C$13&amp;TEXT($C$9,"#,##0")&amp;" net per month"</f>
        <v>$10,000 net per month</v>
      </c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ht="26.1" customHeight="1" x14ac:dyDescent="0.25">
      <c r="A25" s="1"/>
      <c r="B25" s="28" t="s">
        <v>16</v>
      </c>
      <c r="C25" s="27"/>
      <c r="D25" s="27"/>
      <c r="E25" s="27"/>
      <c r="F25" s="27"/>
      <c r="G25" s="27"/>
      <c r="H25" s="1"/>
    </row>
    <row r="26" spans="1:8" ht="20.100000000000001" customHeight="1" x14ac:dyDescent="0.25">
      <c r="A26" s="1"/>
      <c r="B26" s="37" t="s">
        <v>17</v>
      </c>
      <c r="C26" s="27"/>
      <c r="D26" s="1"/>
      <c r="E26" s="1"/>
      <c r="F26" s="1"/>
      <c r="G26" s="1"/>
      <c r="H26" s="1"/>
    </row>
    <row r="27" spans="1:8" ht="21" customHeight="1" x14ac:dyDescent="0.25">
      <c r="A27" s="1"/>
      <c r="B27" s="11" t="s">
        <v>18</v>
      </c>
      <c r="C27" s="12">
        <v>2.5</v>
      </c>
      <c r="D27" s="1"/>
      <c r="E27" s="1"/>
      <c r="F27" s="1"/>
      <c r="G27" s="1"/>
      <c r="H27" s="1"/>
    </row>
    <row r="28" spans="1:8" ht="21" customHeight="1" x14ac:dyDescent="0.25">
      <c r="A28" s="1"/>
      <c r="B28" s="11" t="s">
        <v>14</v>
      </c>
      <c r="C28" s="13">
        <f>_Engine!$B$4</f>
        <v>1667253.7736891282</v>
      </c>
      <c r="D28" s="1"/>
      <c r="E28" s="1"/>
      <c r="F28" s="1"/>
      <c r="G28" s="1"/>
      <c r="H28" s="1"/>
    </row>
    <row r="29" spans="1:8" ht="21" customHeight="1" x14ac:dyDescent="0.25">
      <c r="A29" s="1"/>
      <c r="B29" s="11" t="s">
        <v>19</v>
      </c>
      <c r="C29" s="14">
        <f>_Engine!$B$4/POWER(1+($C$27/100),_Engine!$B$3/12)</f>
        <v>1302455.9832771341</v>
      </c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ht="20.100000000000001" customHeight="1" x14ac:dyDescent="0.25">
      <c r="A31" s="1"/>
      <c r="B31" s="36" t="s">
        <v>20</v>
      </c>
      <c r="C31" s="27"/>
      <c r="D31" s="1"/>
      <c r="E31" s="1"/>
      <c r="F31" s="1"/>
      <c r="G31" s="1"/>
      <c r="H31" s="1"/>
    </row>
    <row r="32" spans="1:8" ht="21" customHeight="1" x14ac:dyDescent="0.25">
      <c r="A32" s="1"/>
      <c r="B32" s="11" t="s">
        <v>21</v>
      </c>
      <c r="C32" s="13">
        <f>SUMIFS(Breakdown!$F$4:$F$363,Breakdown!$A$4:$A$363,"&lt;="&amp;_Engine!$B$3)</f>
        <v>1239449.8568265166</v>
      </c>
      <c r="D32" s="1"/>
      <c r="E32" s="1"/>
      <c r="F32" s="1"/>
      <c r="G32" s="1"/>
      <c r="H32" s="1"/>
    </row>
    <row r="33" spans="1:8" ht="21" customHeight="1" x14ac:dyDescent="0.25">
      <c r="A33" s="1"/>
      <c r="B33" s="11" t="s">
        <v>22</v>
      </c>
      <c r="C33" s="13">
        <f>SUMIFS(Breakdown!$G$4:$G$363,Breakdown!$A$4:$A$363,"&lt;="&amp;_Engine!$B$3)</f>
        <v>39449.856826516727</v>
      </c>
      <c r="D33" s="1"/>
      <c r="E33" s="1"/>
      <c r="F33" s="1"/>
      <c r="G33" s="1"/>
      <c r="H33" s="1"/>
    </row>
    <row r="34" spans="1:8" ht="21" customHeight="1" x14ac:dyDescent="0.25">
      <c r="A34" s="1"/>
      <c r="B34" s="11" t="s">
        <v>15</v>
      </c>
      <c r="C34" s="14">
        <f>_Engine!$B$5</f>
        <v>1200000</v>
      </c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ht="45.95" customHeight="1" x14ac:dyDescent="0.25">
      <c r="A36" s="1"/>
      <c r="B36" s="38" t="s">
        <v>23</v>
      </c>
      <c r="C36" s="27"/>
      <c r="D36" s="27"/>
      <c r="E36" s="27"/>
      <c r="F36" s="27"/>
      <c r="G36" s="27"/>
      <c r="H36" s="1"/>
    </row>
    <row r="37" spans="1:8" x14ac:dyDescent="0.25">
      <c r="A37" s="1"/>
      <c r="B37" s="27"/>
      <c r="C37" s="27"/>
      <c r="D37" s="27"/>
      <c r="E37" s="27"/>
      <c r="F37" s="27"/>
      <c r="G37" s="27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</sheetData>
  <sheetProtection sheet="1" formatCells="0"/>
  <mergeCells count="14">
    <mergeCell ref="B36:G37"/>
    <mergeCell ref="B7:G7"/>
    <mergeCell ref="B25:G25"/>
    <mergeCell ref="B2:D2"/>
    <mergeCell ref="B4:G4"/>
    <mergeCell ref="B18:G18"/>
    <mergeCell ref="B31:C31"/>
    <mergeCell ref="B26:C26"/>
    <mergeCell ref="B3:G3"/>
    <mergeCell ref="B16:G16"/>
    <mergeCell ref="B19:G19"/>
    <mergeCell ref="B5:G5"/>
    <mergeCell ref="B14:G14"/>
    <mergeCell ref="B17:G17"/>
  </mergeCells>
  <hyperlinks>
    <hyperlink ref="B2" r:id="rId1" xr:uid="{00000000-0004-0000-0000-000000000000}"/>
    <hyperlink ref="B5" r:id="rId2" xr:uid="{00000000-0004-0000-0000-000001000000}"/>
  </hyperlinks>
  <pageMargins left="0.75" right="0.75" top="1" bottom="1" header="0.5" footer="0.5"/>
  <headerFooter>
    <oddFooter>&amp;Lneedtheseapps.com&amp;CSavings Withdrawal Calculator&amp;RPage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3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9" customWidth="1"/>
    <col min="2" max="11" width="15" customWidth="1"/>
    <col min="12" max="12" width="2" customWidth="1"/>
  </cols>
  <sheetData>
    <row r="1" spans="1:11" ht="30" customHeight="1" x14ac:dyDescent="0.25">
      <c r="A1" s="40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39" t="str">
        <f>"Every figure on the Calculator sheet comes from these rows. Nothing here needs editing. Amounts are shown in "&amp;Calculator!$C$13&amp;"."</f>
        <v>Every figure on the Calculator sheet comes from these rows. Nothing here needs editing. Amounts are shown in $.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3.950000000000003" customHeight="1" x14ac:dyDescent="0.25">
      <c r="A3" s="15" t="s">
        <v>25</v>
      </c>
      <c r="B3" s="15" t="s">
        <v>26</v>
      </c>
      <c r="C3" s="15" t="s">
        <v>27</v>
      </c>
      <c r="D3" s="15" t="s">
        <v>28</v>
      </c>
      <c r="E3" s="15" t="s">
        <v>29</v>
      </c>
      <c r="F3" s="15" t="s">
        <v>30</v>
      </c>
      <c r="G3" s="15" t="s">
        <v>22</v>
      </c>
      <c r="H3" s="15" t="s">
        <v>31</v>
      </c>
      <c r="I3" s="15" t="s">
        <v>32</v>
      </c>
      <c r="J3" s="15" t="s">
        <v>33</v>
      </c>
      <c r="K3" s="15" t="s">
        <v>34</v>
      </c>
    </row>
    <row r="4" spans="1:11" x14ac:dyDescent="0.25">
      <c r="A4" s="16">
        <v>1</v>
      </c>
      <c r="B4" s="17">
        <f>Calculator!$C$8</f>
        <v>2000000</v>
      </c>
      <c r="C4" s="17">
        <f>IF($B4&lt;=0,0,$B4*(POWER(1+Calculator!$C$10/100,1/12)-1))</f>
        <v>8148.2475672967066</v>
      </c>
      <c r="D4" s="17">
        <f t="shared" ref="D4:D67" si="0">$B4+$C4</f>
        <v>2008148.2475672967</v>
      </c>
      <c r="E4" s="17">
        <f>Calculator!$C$8</f>
        <v>2000000</v>
      </c>
      <c r="F4" s="17">
        <f>IF(OR($D4&lt;=0,$A4&gt;Calculator!$C$11*12),0,MIN($D4,Calculator!$C$9/(1-(Calculator!$C$12/100)*MAX(0,1-$E4/MAX($D4,0.0001)))))</f>
        <v>10006.090095642496</v>
      </c>
      <c r="G4" s="17">
        <f>$F4*(Calculator!$C$12/100)*MAX(0,1-$E4/MAX($D4,0.0001))</f>
        <v>6.0900956424960686</v>
      </c>
      <c r="H4" s="17">
        <f t="shared" ref="H4:H67" si="1">$F4-$G4</f>
        <v>10000</v>
      </c>
      <c r="I4" s="17">
        <f t="shared" ref="I4:I67" si="2">$E4-IF($D4&lt;=0,0,$E4*$F4/MAX($D4,0.0001))</f>
        <v>1990034.5105419741</v>
      </c>
      <c r="J4" s="17">
        <f t="shared" ref="J4:J67" si="3">MAX(0,$D4-$F4)</f>
        <v>1998142.1574716542</v>
      </c>
      <c r="K4" s="18">
        <f>IF(AND($J4&lt;=0.5,$A4&lt;=Calculator!$C$11*12),1,0)</f>
        <v>0</v>
      </c>
    </row>
    <row r="5" spans="1:11" x14ac:dyDescent="0.25">
      <c r="A5" s="19">
        <v>2</v>
      </c>
      <c r="B5" s="20">
        <f>$J$4</f>
        <v>1998142.1574716542</v>
      </c>
      <c r="C5" s="20">
        <f>IF($B5&lt;=0,0,$B5*(POWER(1+Calculator!$C$10/100,1/12)-1))</f>
        <v>8140.6784868657005</v>
      </c>
      <c r="D5" s="20">
        <f t="shared" si="0"/>
        <v>2006282.83595852</v>
      </c>
      <c r="E5" s="20">
        <f>$I$4</f>
        <v>1990034.5105419741</v>
      </c>
      <c r="F5" s="20">
        <f>IF(OR($D5&lt;=0,$A5&gt;Calculator!$C$11*12),0,MIN($D5,Calculator!$C$9/(1-(Calculator!$C$12/100)*MAX(0,1-$E5/MAX($D5,0.0001)))))</f>
        <v>10012.162857398374</v>
      </c>
      <c r="G5" s="20">
        <f>$F5*(Calculator!$C$12/100)*MAX(0,1-$E5/MAX($D5,0.0001))</f>
        <v>12.162857398374205</v>
      </c>
      <c r="H5" s="20">
        <f t="shared" si="1"/>
        <v>10000</v>
      </c>
      <c r="I5" s="20">
        <f t="shared" si="2"/>
        <v>1980103.4334005648</v>
      </c>
      <c r="J5" s="20">
        <f t="shared" si="3"/>
        <v>1996270.6731011216</v>
      </c>
      <c r="K5" s="21">
        <f>IF(AND($J5&lt;=0.5,$A5&lt;=Calculator!$C$11*12),1,0)</f>
        <v>0</v>
      </c>
    </row>
    <row r="6" spans="1:11" x14ac:dyDescent="0.25">
      <c r="A6" s="16">
        <v>3</v>
      </c>
      <c r="B6" s="17">
        <f>$J$5</f>
        <v>1996270.6731011216</v>
      </c>
      <c r="C6" s="17">
        <f>IF($B6&lt;=0,0,$B6*(POWER(1+Calculator!$C$10/100,1/12)-1))</f>
        <v>8133.0538278809863</v>
      </c>
      <c r="D6" s="17">
        <f t="shared" si="0"/>
        <v>2004403.7269290024</v>
      </c>
      <c r="E6" s="17">
        <f>$I$5</f>
        <v>1980103.4334005648</v>
      </c>
      <c r="F6" s="17">
        <f>IF(OR($D6&lt;=0,$A6&gt;Calculator!$C$11*12),0,MIN($D6,Calculator!$C$9/(1-(Calculator!$C$12/100)*MAX(0,1-$E6/MAX($D6,0.0001)))))</f>
        <v>10018.218309186506</v>
      </c>
      <c r="G6" s="17">
        <f>$F6*(Calculator!$C$12/100)*MAX(0,1-$E6/MAX($D6,0.0001))</f>
        <v>18.21830918650722</v>
      </c>
      <c r="H6" s="17">
        <f t="shared" si="1"/>
        <v>9999.9999999999982</v>
      </c>
      <c r="I6" s="17">
        <f t="shared" si="2"/>
        <v>1970206.670485955</v>
      </c>
      <c r="J6" s="17">
        <f t="shared" si="3"/>
        <v>1994385.508619816</v>
      </c>
      <c r="K6" s="18">
        <f>IF(AND($J6&lt;=0.5,$A6&lt;=Calculator!$C$11*12),1,0)</f>
        <v>0</v>
      </c>
    </row>
    <row r="7" spans="1:11" x14ac:dyDescent="0.25">
      <c r="A7" s="19">
        <v>4</v>
      </c>
      <c r="B7" s="20">
        <f>$J$6</f>
        <v>1994385.508619816</v>
      </c>
      <c r="C7" s="20">
        <f>IF($B7&lt;=0,0,$B7*(POWER(1+Calculator!$C$10/100,1/12)-1))</f>
        <v>8125.3734344316108</v>
      </c>
      <c r="D7" s="20">
        <f t="shared" si="0"/>
        <v>2002510.8820542477</v>
      </c>
      <c r="E7" s="20">
        <f>$I$6</f>
        <v>1970206.670485955</v>
      </c>
      <c r="F7" s="20">
        <f>IF(OR($D7&lt;=0,$A7&gt;Calculator!$C$11*12),0,MIN($D7,Calculator!$C$9/(1-(Calculator!$C$12/100)*MAX(0,1-$E7/MAX($D7,0.0001)))))</f>
        <v>10024.256475074941</v>
      </c>
      <c r="G7" s="20">
        <f>$F7*(Calculator!$C$12/100)*MAX(0,1-$E7/MAX($D7,0.0001))</f>
        <v>24.256475074941132</v>
      </c>
      <c r="H7" s="20">
        <f t="shared" si="1"/>
        <v>10000</v>
      </c>
      <c r="I7" s="20">
        <f t="shared" si="2"/>
        <v>1960344.123844713</v>
      </c>
      <c r="J7" s="20">
        <f t="shared" si="3"/>
        <v>1992486.6255791727</v>
      </c>
      <c r="K7" s="21">
        <f>IF(AND($J7&lt;=0.5,$A7&lt;=Calculator!$C$11*12),1,0)</f>
        <v>0</v>
      </c>
    </row>
    <row r="8" spans="1:11" x14ac:dyDescent="0.25">
      <c r="A8" s="16">
        <v>5</v>
      </c>
      <c r="B8" s="17">
        <f>$J$7</f>
        <v>1992486.6255791727</v>
      </c>
      <c r="C8" s="17">
        <f>IF($B8&lt;=0,0,$B8*(POWER(1+Calculator!$C$10/100,1/12)-1))</f>
        <v>8117.6371498733597</v>
      </c>
      <c r="D8" s="17">
        <f t="shared" si="0"/>
        <v>2000604.2627290462</v>
      </c>
      <c r="E8" s="17">
        <f>$I$7</f>
        <v>1960344.123844713</v>
      </c>
      <c r="F8" s="17">
        <f>IF(OR($D8&lt;=0,$A8&gt;Calculator!$C$11*12),0,MIN($D8,Calculator!$C$9/(1-(Calculator!$C$12/100)*MAX(0,1-$E8/MAX($D8,0.0001)))))</f>
        <v>10030.277379279447</v>
      </c>
      <c r="G8" s="17">
        <f>$F8*(Calculator!$C$12/100)*MAX(0,1-$E8/MAX($D8,0.0001))</f>
        <v>30.277379279447256</v>
      </c>
      <c r="H8" s="17">
        <f t="shared" si="1"/>
        <v>10000</v>
      </c>
      <c r="I8" s="17">
        <f t="shared" si="2"/>
        <v>1950515.6956606298</v>
      </c>
      <c r="J8" s="17">
        <f t="shared" si="3"/>
        <v>1990573.9853497667</v>
      </c>
      <c r="K8" s="18">
        <f>IF(AND($J8&lt;=0.5,$A8&lt;=Calculator!$C$11*12),1,0)</f>
        <v>0</v>
      </c>
    </row>
    <row r="9" spans="1:11" x14ac:dyDescent="0.25">
      <c r="A9" s="19">
        <v>6</v>
      </c>
      <c r="B9" s="20">
        <f>$J$8</f>
        <v>1990573.9853497667</v>
      </c>
      <c r="C9" s="20">
        <f>IF($B9&lt;=0,0,$B9*(POWER(1+Calculator!$C$10/100,1/12)-1))</f>
        <v>8109.8448168251734</v>
      </c>
      <c r="D9" s="20">
        <f t="shared" si="0"/>
        <v>1998683.8301665918</v>
      </c>
      <c r="E9" s="20">
        <f>$I$8</f>
        <v>1950515.6956606298</v>
      </c>
      <c r="F9" s="20">
        <f>IF(OR($D9&lt;=0,$A9&gt;Calculator!$C$11*12),0,MIN($D9,Calculator!$C$9/(1-(Calculator!$C$12/100)*MAX(0,1-$E9/MAX($D9,0.0001)))))</f>
        <v>10036.281046162079</v>
      </c>
      <c r="G9" s="20">
        <f>$F9*(Calculator!$C$12/100)*MAX(0,1-$E9/MAX($D9,0.0001))</f>
        <v>36.281046162079413</v>
      </c>
      <c r="H9" s="20">
        <f t="shared" si="1"/>
        <v>10000</v>
      </c>
      <c r="I9" s="20">
        <f t="shared" si="2"/>
        <v>1940721.2882555483</v>
      </c>
      <c r="J9" s="20">
        <f t="shared" si="3"/>
        <v>1988647.5491204297</v>
      </c>
      <c r="K9" s="21">
        <f>IF(AND($J9&lt;=0.5,$A9&lt;=Calculator!$C$11*12),1,0)</f>
        <v>0</v>
      </c>
    </row>
    <row r="10" spans="1:11" x14ac:dyDescent="0.25">
      <c r="A10" s="16">
        <v>7</v>
      </c>
      <c r="B10" s="17">
        <f>$J$9</f>
        <v>1988647.5491204297</v>
      </c>
      <c r="C10" s="17">
        <f>IF($B10&lt;=0,0,$B10*(POWER(1+Calculator!$C$10/100,1/12)-1))</f>
        <v>8101.9962771655501</v>
      </c>
      <c r="D10" s="17">
        <f t="shared" si="0"/>
        <v>1996749.5453975953</v>
      </c>
      <c r="E10" s="17">
        <f>$I$9</f>
        <v>1940721.2882555483</v>
      </c>
      <c r="F10" s="17">
        <f>IF(OR($D10&lt;=0,$A10&gt;Calculator!$C$11*12),0,MIN($D10,Calculator!$C$9/(1-(Calculator!$C$12/100)*MAX(0,1-$E10/MAX($D10,0.0001)))))</f>
        <v>10042.267500229733</v>
      </c>
      <c r="G10" s="17">
        <f>$F10*(Calculator!$C$12/100)*MAX(0,1-$E10/MAX($D10,0.0001))</f>
        <v>42.267500229733784</v>
      </c>
      <c r="H10" s="17">
        <f t="shared" si="1"/>
        <v>9999.9999999999982</v>
      </c>
      <c r="I10" s="17">
        <f t="shared" si="2"/>
        <v>1930960.8040901835</v>
      </c>
      <c r="J10" s="17">
        <f t="shared" si="3"/>
        <v>1986707.2778973656</v>
      </c>
      <c r="K10" s="18">
        <f>IF(AND($J10&lt;=0.5,$A10&lt;=Calculator!$C$11*12),1,0)</f>
        <v>0</v>
      </c>
    </row>
    <row r="11" spans="1:11" x14ac:dyDescent="0.25">
      <c r="A11" s="19">
        <v>8</v>
      </c>
      <c r="B11" s="20">
        <f>$J$10</f>
        <v>1986707.2778973656</v>
      </c>
      <c r="C11" s="20">
        <f>IF($B11&lt;=0,0,$B11*(POWER(1+Calculator!$C$10/100,1/12)-1))</f>
        <v>8094.0913720289363</v>
      </c>
      <c r="D11" s="20">
        <f t="shared" si="0"/>
        <v>1994801.3692693945</v>
      </c>
      <c r="E11" s="20">
        <f>$I$10</f>
        <v>1930960.8040901835</v>
      </c>
      <c r="F11" s="20">
        <f>IF(OR($D11&lt;=0,$A11&gt;Calculator!$C$11*12),0,MIN($D11,Calculator!$C$9/(1-(Calculator!$C$12/100)*MAX(0,1-$E11/MAX($D11,0.0001)))))</f>
        <v>10048.236766132713</v>
      </c>
      <c r="G11" s="20">
        <f>$F11*(Calculator!$C$12/100)*MAX(0,1-$E11/MAX($D11,0.0001))</f>
        <v>48.236766132714337</v>
      </c>
      <c r="H11" s="20">
        <f t="shared" si="1"/>
        <v>10000</v>
      </c>
      <c r="I11" s="20">
        <f t="shared" si="2"/>
        <v>1921234.1457649355</v>
      </c>
      <c r="J11" s="20">
        <f t="shared" si="3"/>
        <v>1984753.1325032618</v>
      </c>
      <c r="K11" s="21">
        <f>IF(AND($J11&lt;=0.5,$A11&lt;=Calculator!$C$11*12),1,0)</f>
        <v>0</v>
      </c>
    </row>
    <row r="12" spans="1:11" x14ac:dyDescent="0.25">
      <c r="A12" s="16">
        <v>9</v>
      </c>
      <c r="B12" s="17">
        <f>$J$11</f>
        <v>1984753.1325032618</v>
      </c>
      <c r="C12" s="17">
        <f>IF($B12&lt;=0,0,$B12*(POWER(1+Calculator!$C$10/100,1/12)-1))</f>
        <v>8086.1299418021108</v>
      </c>
      <c r="D12" s="17">
        <f t="shared" si="0"/>
        <v>1992839.2624450638</v>
      </c>
      <c r="E12" s="17">
        <f>$I$11</f>
        <v>1921234.1457649355</v>
      </c>
      <c r="F12" s="17">
        <f>IF(OR($D12&lt;=0,$A12&gt;Calculator!$C$11*12),0,MIN($D12,Calculator!$C$9/(1-(Calculator!$C$12/100)*MAX(0,1-$E12/MAX($D12,0.0001)))))</f>
        <v>10054.188868663299</v>
      </c>
      <c r="G12" s="17">
        <f>$F12*(Calculator!$C$12/100)*MAX(0,1-$E12/MAX($D12,0.0001))</f>
        <v>54.188868663299594</v>
      </c>
      <c r="H12" s="17">
        <f t="shared" si="1"/>
        <v>10000</v>
      </c>
      <c r="I12" s="17">
        <f t="shared" si="2"/>
        <v>1911541.2160206942</v>
      </c>
      <c r="J12" s="17">
        <f t="shared" si="3"/>
        <v>1982785.0735764005</v>
      </c>
      <c r="K12" s="18">
        <f>IF(AND($J12&lt;=0.5,$A12&lt;=Calculator!$C$11*12),1,0)</f>
        <v>0</v>
      </c>
    </row>
    <row r="13" spans="1:11" x14ac:dyDescent="0.25">
      <c r="A13" s="19">
        <v>10</v>
      </c>
      <c r="B13" s="20">
        <f>$J$12</f>
        <v>1982785.0735764005</v>
      </c>
      <c r="C13" s="20">
        <f>IF($B13&lt;=0,0,$B13*(POWER(1+Calculator!$C$10/100,1/12)-1))</f>
        <v>8078.1118261205638</v>
      </c>
      <c r="D13" s="20">
        <f t="shared" si="0"/>
        <v>1990863.1854025212</v>
      </c>
      <c r="E13" s="20">
        <f>$I$12</f>
        <v>1911541.2160206942</v>
      </c>
      <c r="F13" s="20">
        <f>IF(OR($D13&lt;=0,$A13&gt;Calculator!$C$11*12),0,MIN($D13,Calculator!$C$9/(1-(Calculator!$C$12/100)*MAX(0,1-$E13/MAX($D13,0.0001)))))</f>
        <v>10060.123832754318</v>
      </c>
      <c r="G13" s="20">
        <f>$F13*(Calculator!$C$12/100)*MAX(0,1-$E13/MAX($D13,0.0001))</f>
        <v>60.12383275431737</v>
      </c>
      <c r="H13" s="20">
        <f t="shared" si="1"/>
        <v>10000</v>
      </c>
      <c r="I13" s="20">
        <f t="shared" si="2"/>
        <v>1901881.9177396353</v>
      </c>
      <c r="J13" s="20">
        <f t="shared" si="3"/>
        <v>1980803.0615697668</v>
      </c>
      <c r="K13" s="21">
        <f>IF(AND($J13&lt;=0.5,$A13&lt;=Calculator!$C$11*12),1,0)</f>
        <v>0</v>
      </c>
    </row>
    <row r="14" spans="1:11" x14ac:dyDescent="0.25">
      <c r="A14" s="16">
        <v>11</v>
      </c>
      <c r="B14" s="17">
        <f>$J$13</f>
        <v>1980803.0615697668</v>
      </c>
      <c r="C14" s="17">
        <f>IF($B14&lt;=0,0,$B14*(POWER(1+Calculator!$C$10/100,1/12)-1))</f>
        <v>8070.0368638648606</v>
      </c>
      <c r="D14" s="17">
        <f t="shared" si="0"/>
        <v>1988873.0984336317</v>
      </c>
      <c r="E14" s="17">
        <f>$I$13</f>
        <v>1901881.9177396353</v>
      </c>
      <c r="F14" s="17">
        <f>IF(OR($D14&lt;=0,$A14&gt;Calculator!$C$11*12),0,MIN($D14,Calculator!$C$9/(1-(Calculator!$C$12/100)*MAX(0,1-$E14/MAX($D14,0.0001)))))</f>
        <v>10066.041683477721</v>
      </c>
      <c r="G14" s="17">
        <f>$F14*(Calculator!$C$12/100)*MAX(0,1-$E14/MAX($D14,0.0001))</f>
        <v>66.041683477720099</v>
      </c>
      <c r="H14" s="17">
        <f t="shared" si="1"/>
        <v>10000</v>
      </c>
      <c r="I14" s="17">
        <f t="shared" si="2"/>
        <v>1892256.153946009</v>
      </c>
      <c r="J14" s="17">
        <f t="shared" si="3"/>
        <v>1978807.0567501539</v>
      </c>
      <c r="K14" s="18">
        <f>IF(AND($J14&lt;=0.5,$A14&lt;=Calculator!$C$11*12),1,0)</f>
        <v>0</v>
      </c>
    </row>
    <row r="15" spans="1:11" x14ac:dyDescent="0.25">
      <c r="A15" s="19">
        <v>12</v>
      </c>
      <c r="B15" s="20">
        <f>$J$14</f>
        <v>1978807.0567501539</v>
      </c>
      <c r="C15" s="20">
        <f>IF($B15&lt;=0,0,$B15*(POWER(1+Calculator!$C$10/100,1/12)-1))</f>
        <v>8061.9048931569987</v>
      </c>
      <c r="D15" s="20">
        <f t="shared" si="0"/>
        <v>1986868.961643311</v>
      </c>
      <c r="E15" s="20">
        <f>$I$14</f>
        <v>1892256.153946009</v>
      </c>
      <c r="F15" s="20">
        <f>IF(OR($D15&lt;=0,$A15&gt;Calculator!$C$11*12),0,MIN($D15,Calculator!$C$9/(1-(Calculator!$C$12/100)*MAX(0,1-$E15/MAX($D15,0.0001)))))</f>
        <v>10071.942446043166</v>
      </c>
      <c r="G15" s="20">
        <f>$F15*(Calculator!$C$12/100)*MAX(0,1-$E15/MAX($D15,0.0001))</f>
        <v>71.942446043166555</v>
      </c>
      <c r="H15" s="20">
        <f t="shared" si="1"/>
        <v>9999.9999999999982</v>
      </c>
      <c r="I15" s="20">
        <f t="shared" si="2"/>
        <v>1882663.8278069203</v>
      </c>
      <c r="J15" s="20">
        <f t="shared" si="3"/>
        <v>1976797.0191972677</v>
      </c>
      <c r="K15" s="21">
        <f>IF(AND($J15&lt;=0.5,$A15&lt;=Calculator!$C$11*12),1,0)</f>
        <v>0</v>
      </c>
    </row>
    <row r="16" spans="1:11" x14ac:dyDescent="0.25">
      <c r="A16" s="16">
        <v>13</v>
      </c>
      <c r="B16" s="17">
        <f>$J$15</f>
        <v>1976797.0191972677</v>
      </c>
      <c r="C16" s="17">
        <f>IF($B16&lt;=0,0,$B16*(POWER(1+Calculator!$C$10/100,1/12)-1))</f>
        <v>8053.715751356759</v>
      </c>
      <c r="D16" s="17">
        <f t="shared" si="0"/>
        <v>1984850.7349486244</v>
      </c>
      <c r="E16" s="17">
        <f>$I$15</f>
        <v>1882663.8278069203</v>
      </c>
      <c r="F16" s="17">
        <f>IF(OR($D16&lt;=0,$A16&gt;Calculator!$C$11*12),0,MIN($D16,Calculator!$C$9/(1-(Calculator!$C$12/100)*MAX(0,1-$E16/MAX($D16,0.0001)))))</f>
        <v>10077.826145796607</v>
      </c>
      <c r="G16" s="17">
        <f>$F16*(Calculator!$C$12/100)*MAX(0,1-$E16/MAX($D16,0.0001))</f>
        <v>77.826145796606525</v>
      </c>
      <c r="H16" s="17">
        <f t="shared" si="1"/>
        <v>10000</v>
      </c>
      <c r="I16" s="17">
        <f t="shared" si="2"/>
        <v>1873104.8426331012</v>
      </c>
      <c r="J16" s="17">
        <f t="shared" si="3"/>
        <v>1974772.9088028278</v>
      </c>
      <c r="K16" s="18">
        <f>IF(AND($J16&lt;=0.5,$A16&lt;=Calculator!$C$11*12),1,0)</f>
        <v>0</v>
      </c>
    </row>
    <row r="17" spans="1:11" x14ac:dyDescent="0.25">
      <c r="A17" s="19">
        <v>14</v>
      </c>
      <c r="B17" s="20">
        <f>$J$16</f>
        <v>1974772.9088028278</v>
      </c>
      <c r="C17" s="20">
        <f>IF($B17&lt;=0,0,$B17*(POWER(1+Calculator!$C$10/100,1/12)-1))</f>
        <v>8045.4692750580416</v>
      </c>
      <c r="D17" s="20">
        <f t="shared" si="0"/>
        <v>1982818.3780778858</v>
      </c>
      <c r="E17" s="20">
        <f>$I$16</f>
        <v>1873104.8426331012</v>
      </c>
      <c r="F17" s="20">
        <f>IF(OR($D17&lt;=0,$A17&gt;Calculator!$C$11*12),0,MIN($D17,Calculator!$C$9/(1-(Calculator!$C$12/100)*MAX(0,1-$E17/MAX($D17,0.0001)))))</f>
        <v>10083.692808218872</v>
      </c>
      <c r="G17" s="20">
        <f>$F17*(Calculator!$C$12/100)*MAX(0,1-$E17/MAX($D17,0.0001))</f>
        <v>83.69280821887142</v>
      </c>
      <c r="H17" s="20">
        <f t="shared" si="1"/>
        <v>10000</v>
      </c>
      <c r="I17" s="20">
        <f t="shared" si="2"/>
        <v>1863579.1018796747</v>
      </c>
      <c r="J17" s="20">
        <f t="shared" si="3"/>
        <v>1972734.6852696671</v>
      </c>
      <c r="K17" s="21">
        <f>IF(AND($J17&lt;=0.5,$A17&lt;=Calculator!$C$11*12),1,0)</f>
        <v>0</v>
      </c>
    </row>
    <row r="18" spans="1:11" x14ac:dyDescent="0.25">
      <c r="A18" s="16">
        <v>15</v>
      </c>
      <c r="B18" s="17">
        <f>$J$17</f>
        <v>1972734.6852696671</v>
      </c>
      <c r="C18" s="17">
        <f>IF($B18&lt;=0,0,$B18*(POWER(1+Calculator!$C$10/100,1/12)-1))</f>
        <v>8037.1653000852002</v>
      </c>
      <c r="D18" s="17">
        <f t="shared" si="0"/>
        <v>1980771.8505697523</v>
      </c>
      <c r="E18" s="17">
        <f>$I$17</f>
        <v>1863579.1018796747</v>
      </c>
      <c r="F18" s="17">
        <f>IF(OR($D18&lt;=0,$A18&gt;Calculator!$C$11*12),0,MIN($D18,Calculator!$C$9/(1-(Calculator!$C$12/100)*MAX(0,1-$E18/MAX($D18,0.0001)))))</f>
        <v>10089.542458924268</v>
      </c>
      <c r="G18" s="17">
        <f>$F18*(Calculator!$C$12/100)*MAX(0,1-$E18/MAX($D18,0.0001))</f>
        <v>89.542458924267279</v>
      </c>
      <c r="H18" s="17">
        <f t="shared" si="1"/>
        <v>10000.000000000002</v>
      </c>
      <c r="I18" s="17">
        <f t="shared" si="2"/>
        <v>1854086.5091469123</v>
      </c>
      <c r="J18" s="17">
        <f t="shared" si="3"/>
        <v>1970682.308110828</v>
      </c>
      <c r="K18" s="18">
        <f>IF(AND($J18&lt;=0.5,$A18&lt;=Calculator!$C$11*12),1,0)</f>
        <v>0</v>
      </c>
    </row>
    <row r="19" spans="1:11" x14ac:dyDescent="0.25">
      <c r="A19" s="19">
        <v>16</v>
      </c>
      <c r="B19" s="20">
        <f>$J$18</f>
        <v>1970682.308110828</v>
      </c>
      <c r="C19" s="20">
        <f>IF($B19&lt;=0,0,$B19*(POWER(1+Calculator!$C$10/100,1/12)-1))</f>
        <v>8028.8036614893572</v>
      </c>
      <c r="D19" s="20">
        <f t="shared" si="0"/>
        <v>1978711.1117723174</v>
      </c>
      <c r="E19" s="20">
        <f>$I$18</f>
        <v>1854086.5091469123</v>
      </c>
      <c r="F19" s="20">
        <f>IF(OR($D19&lt;=0,$A19&gt;Calculator!$C$11*12),0,MIN($D19,Calculator!$C$9/(1-(Calculator!$C$12/100)*MAX(0,1-$E19/MAX($D19,0.0001)))))</f>
        <v>10095.375123659172</v>
      </c>
      <c r="G19" s="20">
        <f>$F19*(Calculator!$C$12/100)*MAX(0,1-$E19/MAX($D19,0.0001))</f>
        <v>95.375123659172672</v>
      </c>
      <c r="H19" s="20">
        <f t="shared" si="1"/>
        <v>10000</v>
      </c>
      <c r="I19" s="20">
        <f t="shared" si="2"/>
        <v>1844626.968180981</v>
      </c>
      <c r="J19" s="20">
        <f t="shared" si="3"/>
        <v>1968615.7366486583</v>
      </c>
      <c r="K19" s="21">
        <f>IF(AND($J19&lt;=0.5,$A19&lt;=Calculator!$C$11*12),1,0)</f>
        <v>0</v>
      </c>
    </row>
    <row r="20" spans="1:11" x14ac:dyDescent="0.25">
      <c r="A20" s="16">
        <v>17</v>
      </c>
      <c r="B20" s="17">
        <f>$J$19</f>
        <v>1968615.7366486583</v>
      </c>
      <c r="C20" s="17">
        <f>IF($B20&lt;=0,0,$B20*(POWER(1+Calculator!$C$10/100,1/12)-1))</f>
        <v>8020.3841935447226</v>
      </c>
      <c r="D20" s="17">
        <f t="shared" si="0"/>
        <v>1976636.120842203</v>
      </c>
      <c r="E20" s="17">
        <f>$I$19</f>
        <v>1844626.968180981</v>
      </c>
      <c r="F20" s="17">
        <f>IF(OR($D20&lt;=0,$A20&gt;Calculator!$C$11*12),0,MIN($D20,Calculator!$C$9/(1-(Calculator!$C$12/100)*MAX(0,1-$E20/MAX($D20,0.0001)))))</f>
        <v>10101.190828300641</v>
      </c>
      <c r="G20" s="17">
        <f>$F20*(Calculator!$C$12/100)*MAX(0,1-$E20/MAX($D20,0.0001))</f>
        <v>101.19082830064248</v>
      </c>
      <c r="H20" s="17">
        <f t="shared" si="1"/>
        <v>9999.9999999999982</v>
      </c>
      <c r="I20" s="17">
        <f t="shared" si="2"/>
        <v>1835200.3828746846</v>
      </c>
      <c r="J20" s="17">
        <f t="shared" si="3"/>
        <v>1966534.9300139025</v>
      </c>
      <c r="K20" s="18">
        <f>IF(AND($J20&lt;=0.5,$A20&lt;=Calculator!$C$11*12),1,0)</f>
        <v>0</v>
      </c>
    </row>
    <row r="21" spans="1:11" x14ac:dyDescent="0.25">
      <c r="A21" s="19">
        <v>18</v>
      </c>
      <c r="B21" s="20">
        <f>$J$20</f>
        <v>1966534.9300139025</v>
      </c>
      <c r="C21" s="20">
        <f>IF($B21&lt;=0,0,$B21*(POWER(1+Calculator!$C$10/100,1/12)-1))</f>
        <v>8011.9067297448901</v>
      </c>
      <c r="D21" s="20">
        <f t="shared" si="0"/>
        <v>1974546.8367436475</v>
      </c>
      <c r="E21" s="20">
        <f>$I$20</f>
        <v>1835200.3828746846</v>
      </c>
      <c r="F21" s="20">
        <f>IF(OR($D21&lt;=0,$A21&gt;Calculator!$C$11*12),0,MIN($D21,Calculator!$C$9/(1-(Calculator!$C$12/100)*MAX(0,1-$E21/MAX($D21,0.0001)))))</f>
        <v>10106.989598855014</v>
      </c>
      <c r="G21" s="20">
        <f>$F21*(Calculator!$C$12/100)*MAX(0,1-$E21/MAX($D21,0.0001))</f>
        <v>106.98959885501456</v>
      </c>
      <c r="H21" s="20">
        <f t="shared" si="1"/>
        <v>10000</v>
      </c>
      <c r="I21" s="20">
        <f t="shared" si="2"/>
        <v>1825806.6572681963</v>
      </c>
      <c r="J21" s="20">
        <f t="shared" si="3"/>
        <v>1964439.8471447926</v>
      </c>
      <c r="K21" s="21">
        <f>IF(AND($J21&lt;=0.5,$A21&lt;=Calculator!$C$11*12),1,0)</f>
        <v>0</v>
      </c>
    </row>
    <row r="22" spans="1:11" x14ac:dyDescent="0.25">
      <c r="A22" s="16">
        <v>19</v>
      </c>
      <c r="B22" s="17">
        <f>$J$21</f>
        <v>1964439.8471447926</v>
      </c>
      <c r="C22" s="17">
        <f>IF($B22&lt;=0,0,$B22*(POWER(1+Calculator!$C$10/100,1/12)-1))</f>
        <v>8003.3711027991358</v>
      </c>
      <c r="D22" s="17">
        <f t="shared" si="0"/>
        <v>1972443.2182475918</v>
      </c>
      <c r="E22" s="17">
        <f>$I$21</f>
        <v>1825806.6572681963</v>
      </c>
      <c r="F22" s="17">
        <f>IF(OR($D22&lt;=0,$A22&gt;Calculator!$C$11*12),0,MIN($D22,Calculator!$C$9/(1-(Calculator!$C$12/100)*MAX(0,1-$E22/MAX($D22,0.0001)))))</f>
        <v>10112.771461456521</v>
      </c>
      <c r="G22" s="17">
        <f>$F22*(Calculator!$C$12/100)*MAX(0,1-$E22/MAX($D22,0.0001))</f>
        <v>112.77146145652071</v>
      </c>
      <c r="H22" s="17">
        <f t="shared" si="1"/>
        <v>10000</v>
      </c>
      <c r="I22" s="17">
        <f t="shared" si="2"/>
        <v>1816445.6955497833</v>
      </c>
      <c r="J22" s="17">
        <f t="shared" si="3"/>
        <v>1962330.4467861352</v>
      </c>
      <c r="K22" s="18">
        <f>IF(AND($J22&lt;=0.5,$A22&lt;=Calculator!$C$11*12),1,0)</f>
        <v>0</v>
      </c>
    </row>
    <row r="23" spans="1:11" x14ac:dyDescent="0.25">
      <c r="A23" s="19">
        <v>20</v>
      </c>
      <c r="B23" s="20">
        <f>$J$22</f>
        <v>1962330.4467861352</v>
      </c>
      <c r="C23" s="20">
        <f>IF($B23&lt;=0,0,$B23*(POWER(1+Calculator!$C$10/100,1/12)-1))</f>
        <v>7994.7771446286933</v>
      </c>
      <c r="D23" s="20">
        <f t="shared" si="0"/>
        <v>1970325.223930764</v>
      </c>
      <c r="E23" s="20">
        <f>$I$22</f>
        <v>1816445.6955497833</v>
      </c>
      <c r="F23" s="20">
        <f>IF(OR($D23&lt;=0,$A23&gt;Calculator!$C$11*12),0,MIN($D23,Calculator!$C$9/(1-(Calculator!$C$12/100)*MAX(0,1-$E23/MAX($D23,0.0001)))))</f>
        <v>10118.536442365903</v>
      </c>
      <c r="G23" s="20">
        <f>$F23*(Calculator!$C$12/100)*MAX(0,1-$E23/MAX($D23,0.0001))</f>
        <v>118.53644236590344</v>
      </c>
      <c r="H23" s="20">
        <f t="shared" si="1"/>
        <v>10000</v>
      </c>
      <c r="I23" s="20">
        <f t="shared" si="2"/>
        <v>1807117.4020565234</v>
      </c>
      <c r="J23" s="20">
        <f t="shared" si="3"/>
        <v>1960206.687488398</v>
      </c>
      <c r="K23" s="21">
        <f>IF(AND($J23&lt;=0.5,$A23&lt;=Calculator!$C$11*12),1,0)</f>
        <v>0</v>
      </c>
    </row>
    <row r="24" spans="1:11" x14ac:dyDescent="0.25">
      <c r="A24" s="16">
        <v>21</v>
      </c>
      <c r="B24" s="17">
        <f>$J$23</f>
        <v>1960206.687488398</v>
      </c>
      <c r="C24" s="17">
        <f>IF($B24&lt;=0,0,$B24*(POWER(1+Calculator!$C$10/100,1/12)-1))</f>
        <v>7986.1246863630377</v>
      </c>
      <c r="D24" s="17">
        <f t="shared" si="0"/>
        <v>1968192.8121747612</v>
      </c>
      <c r="E24" s="17">
        <f>$I$23</f>
        <v>1807117.4020565234</v>
      </c>
      <c r="F24" s="17">
        <f>IF(OR($D24&lt;=0,$A24&gt;Calculator!$C$11*12),0,MIN($D24,Calculator!$C$9/(1-(Calculator!$C$12/100)*MAX(0,1-$E24/MAX($D24,0.0001)))))</f>
        <v>10124.284567969036</v>
      </c>
      <c r="G24" s="17">
        <f>$F24*(Calculator!$C$12/100)*MAX(0,1-$E24/MAX($D24,0.0001))</f>
        <v>124.28456796903686</v>
      </c>
      <c r="H24" s="17">
        <f t="shared" si="1"/>
        <v>10000</v>
      </c>
      <c r="I24" s="17">
        <f t="shared" si="2"/>
        <v>1797821.6812750145</v>
      </c>
      <c r="J24" s="17">
        <f t="shared" si="3"/>
        <v>1958068.5276067923</v>
      </c>
      <c r="K24" s="18">
        <f>IF(AND($J24&lt;=0.5,$A24&lt;=Calculator!$C$11*12),1,0)</f>
        <v>0</v>
      </c>
    </row>
    <row r="25" spans="1:11" x14ac:dyDescent="0.25">
      <c r="A25" s="19">
        <v>22</v>
      </c>
      <c r="B25" s="20">
        <f>$J$24</f>
        <v>1958068.5276067923</v>
      </c>
      <c r="C25" s="20">
        <f>IF($B25&lt;=0,0,$B25*(POWER(1+Calculator!$C$10/100,1/12)-1))</f>
        <v>7977.4135583361449</v>
      </c>
      <c r="D25" s="20">
        <f t="shared" si="0"/>
        <v>1966045.9411651285</v>
      </c>
      <c r="E25" s="20">
        <f>$I$24</f>
        <v>1797821.6812750145</v>
      </c>
      <c r="F25" s="20">
        <f>IF(OR($D25&lt;=0,$A25&gt;Calculator!$C$11*12),0,MIN($D25,Calculator!$C$9/(1-(Calculator!$C$12/100)*MAX(0,1-$E25/MAX($D25,0.0001)))))</f>
        <v>10130.015864775551</v>
      </c>
      <c r="G25" s="20">
        <f>$F25*(Calculator!$C$12/100)*MAX(0,1-$E25/MAX($D25,0.0001))</f>
        <v>130.01586477555136</v>
      </c>
      <c r="H25" s="20">
        <f t="shared" si="1"/>
        <v>10000</v>
      </c>
      <c r="I25" s="20">
        <f t="shared" si="2"/>
        <v>1788558.4378420759</v>
      </c>
      <c r="J25" s="20">
        <f t="shared" si="3"/>
        <v>1955915.925300353</v>
      </c>
      <c r="K25" s="21">
        <f>IF(AND($J25&lt;=0.5,$A25&lt;=Calculator!$C$11*12),1,0)</f>
        <v>0</v>
      </c>
    </row>
    <row r="26" spans="1:11" x14ac:dyDescent="0.25">
      <c r="A26" s="16">
        <v>23</v>
      </c>
      <c r="B26" s="17">
        <f>$J$25</f>
        <v>1955915.925300353</v>
      </c>
      <c r="C26" s="17">
        <f>IF($B26&lt;=0,0,$B26*(POWER(1+Calculator!$C$10/100,1/12)-1))</f>
        <v>7968.6435900827446</v>
      </c>
      <c r="D26" s="17">
        <f t="shared" si="0"/>
        <v>1963884.5688904356</v>
      </c>
      <c r="E26" s="17">
        <f>$I$25</f>
        <v>1788558.4378420759</v>
      </c>
      <c r="F26" s="17">
        <f>IF(OR($D26&lt;=0,$A26&gt;Calculator!$C$11*12),0,MIN($D26,Calculator!$C$9/(1-(Calculator!$C$12/100)*MAX(0,1-$E26/MAX($D26,0.0001)))))</f>
        <v>10135.730359417463</v>
      </c>
      <c r="G26" s="17">
        <f>$F26*(Calculator!$C$12/100)*MAX(0,1-$E26/MAX($D26,0.0001))</f>
        <v>135.73035941746366</v>
      </c>
      <c r="H26" s="17">
        <f t="shared" si="1"/>
        <v>10000</v>
      </c>
      <c r="I26" s="17">
        <f t="shared" si="2"/>
        <v>1779327.5765454415</v>
      </c>
      <c r="J26" s="17">
        <f t="shared" si="3"/>
        <v>1953748.8385310182</v>
      </c>
      <c r="K26" s="18">
        <f>IF(AND($J26&lt;=0.5,$A26&lt;=Calculator!$C$11*12),1,0)</f>
        <v>0</v>
      </c>
    </row>
    <row r="27" spans="1:11" x14ac:dyDescent="0.25">
      <c r="A27" s="19">
        <v>24</v>
      </c>
      <c r="B27" s="20">
        <f>$J$26</f>
        <v>1953748.8385310182</v>
      </c>
      <c r="C27" s="20">
        <f>IF($B27&lt;=0,0,$B27*(POWER(1+Calculator!$C$10/100,1/12)-1))</f>
        <v>7959.814610334568</v>
      </c>
      <c r="D27" s="20">
        <f t="shared" si="0"/>
        <v>1961708.6531413528</v>
      </c>
      <c r="E27" s="20">
        <f>$I$26</f>
        <v>1779327.5765454415</v>
      </c>
      <c r="F27" s="20">
        <f>IF(OR($D27&lt;=0,$A27&gt;Calculator!$C$11*12),0,MIN($D27,Calculator!$C$9/(1-(Calculator!$C$12/100)*MAX(0,1-$E27/MAX($D27,0.0001)))))</f>
        <v>10141.428078647812</v>
      </c>
      <c r="G27" s="20">
        <f>$F27*(Calculator!$C$12/100)*MAX(0,1-$E27/MAX($D27,0.0001))</f>
        <v>141.4280786478121</v>
      </c>
      <c r="H27" s="20">
        <f t="shared" si="1"/>
        <v>10000</v>
      </c>
      <c r="I27" s="20">
        <f t="shared" si="2"/>
        <v>1770129.0023244459</v>
      </c>
      <c r="J27" s="20">
        <f t="shared" si="3"/>
        <v>1951567.2250627051</v>
      </c>
      <c r="K27" s="21">
        <f>IF(AND($J27&lt;=0.5,$A27&lt;=Calculator!$C$11*12),1,0)</f>
        <v>0</v>
      </c>
    </row>
    <row r="28" spans="1:11" x14ac:dyDescent="0.25">
      <c r="A28" s="16">
        <v>25</v>
      </c>
      <c r="B28" s="17">
        <f>$J$27</f>
        <v>1951567.2250627051</v>
      </c>
      <c r="C28" s="17">
        <f>IF($B28&lt;=0,0,$B28*(POWER(1+Calculator!$C$10/100,1/12)-1))</f>
        <v>7950.9264470165863</v>
      </c>
      <c r="D28" s="17">
        <f t="shared" si="0"/>
        <v>1959518.1515097218</v>
      </c>
      <c r="E28" s="17">
        <f>$I$27</f>
        <v>1770129.0023244459</v>
      </c>
      <c r="F28" s="17">
        <f>IF(OR($D28&lt;=0,$A28&gt;Calculator!$C$11*12),0,MIN($D28,Calculator!$C$9/(1-(Calculator!$C$12/100)*MAX(0,1-$E28/MAX($D28,0.0001)))))</f>
        <v>10147.109049339295</v>
      </c>
      <c r="G28" s="17">
        <f>$F28*(Calculator!$C$12/100)*MAX(0,1-$E28/MAX($D28,0.0001))</f>
        <v>147.10904933929484</v>
      </c>
      <c r="H28" s="17">
        <f t="shared" si="1"/>
        <v>10000</v>
      </c>
      <c r="I28" s="17">
        <f t="shared" si="2"/>
        <v>1760962.6202707018</v>
      </c>
      <c r="J28" s="17">
        <f t="shared" si="3"/>
        <v>1949371.0424603825</v>
      </c>
      <c r="K28" s="18">
        <f>IF(AND($J28&lt;=0.5,$A28&lt;=Calculator!$C$11*12),1,0)</f>
        <v>0</v>
      </c>
    </row>
    <row r="29" spans="1:11" x14ac:dyDescent="0.25">
      <c r="A29" s="19">
        <v>26</v>
      </c>
      <c r="B29" s="20">
        <f>$J$28</f>
        <v>1949371.0424603825</v>
      </c>
      <c r="C29" s="20">
        <f>IF($B29&lt;=0,0,$B29*(POWER(1+Calculator!$C$10/100,1/12)-1))</f>
        <v>7941.9789272432281</v>
      </c>
      <c r="D29" s="20">
        <f t="shared" si="0"/>
        <v>1957313.0213876257</v>
      </c>
      <c r="E29" s="20">
        <f>$I$28</f>
        <v>1760962.6202707018</v>
      </c>
      <c r="F29" s="20">
        <f>IF(OR($D29&lt;=0,$A29&gt;Calculator!$C$11*12),0,MIN($D29,Calculator!$C$9/(1-(Calculator!$C$12/100)*MAX(0,1-$E29/MAX($D29,0.0001)))))</f>
        <v>10152.773298482914</v>
      </c>
      <c r="G29" s="20">
        <f>$F29*(Calculator!$C$12/100)*MAX(0,1-$E29/MAX($D29,0.0001))</f>
        <v>152.77329848291456</v>
      </c>
      <c r="H29" s="20">
        <f t="shared" si="1"/>
        <v>10000</v>
      </c>
      <c r="I29" s="20">
        <f t="shared" si="2"/>
        <v>1751828.3356287717</v>
      </c>
      <c r="J29" s="20">
        <f t="shared" si="3"/>
        <v>1947160.2480891428</v>
      </c>
      <c r="K29" s="21">
        <f>IF(AND($J29&lt;=0.5,$A29&lt;=Calculator!$C$11*12),1,0)</f>
        <v>0</v>
      </c>
    </row>
    <row r="30" spans="1:11" x14ac:dyDescent="0.25">
      <c r="A30" s="16">
        <v>27</v>
      </c>
      <c r="B30" s="17">
        <f>$J$29</f>
        <v>1947160.2480891428</v>
      </c>
      <c r="C30" s="17">
        <f>IF($B30&lt;=0,0,$B30*(POWER(1+Calculator!$C$10/100,1/12)-1))</f>
        <v>7932.9718773146051</v>
      </c>
      <c r="D30" s="17">
        <f t="shared" si="0"/>
        <v>1955093.2199664575</v>
      </c>
      <c r="E30" s="17">
        <f>$I$29</f>
        <v>1751828.3356287717</v>
      </c>
      <c r="F30" s="17">
        <f>IF(OR($D30&lt;=0,$A30&gt;Calculator!$C$11*12),0,MIN($D30,Calculator!$C$9/(1-(Calculator!$C$12/100)*MAX(0,1-$E30/MAX($D30,0.0001)))))</f>
        <v>10158.420853186628</v>
      </c>
      <c r="G30" s="17">
        <f>$F30*(Calculator!$C$12/100)*MAX(0,1-$E30/MAX($D30,0.0001))</f>
        <v>158.42085318662762</v>
      </c>
      <c r="H30" s="17">
        <f t="shared" si="1"/>
        <v>10000</v>
      </c>
      <c r="I30" s="17">
        <f t="shared" si="2"/>
        <v>1742726.0537968292</v>
      </c>
      <c r="J30" s="17">
        <f t="shared" si="3"/>
        <v>1944934.7991132708</v>
      </c>
      <c r="K30" s="18">
        <f>IF(AND($J30&lt;=0.5,$A30&lt;=Calculator!$C$11*12),1,0)</f>
        <v>0</v>
      </c>
    </row>
    <row r="31" spans="1:11" x14ac:dyDescent="0.25">
      <c r="A31" s="19">
        <v>28</v>
      </c>
      <c r="B31" s="20">
        <f>$J$30</f>
        <v>1944934.7991132708</v>
      </c>
      <c r="C31" s="20">
        <f>IF($B31&lt;=0,0,$B31*(POWER(1+Calculator!$C$10/100,1/12)-1))</f>
        <v>7923.9051227127093</v>
      </c>
      <c r="D31" s="20">
        <f t="shared" si="0"/>
        <v>1952858.7042359835</v>
      </c>
      <c r="E31" s="20">
        <f>$I$30</f>
        <v>1742726.0537968292</v>
      </c>
      <c r="F31" s="20">
        <f>IF(OR($D31&lt;=0,$A31&gt;Calculator!$C$11*12),0,MIN($D31,Calculator!$C$9/(1-(Calculator!$C$12/100)*MAX(0,1-$E31/MAX($D31,0.0001)))))</f>
        <v>10164.051740673996</v>
      </c>
      <c r="G31" s="20">
        <f>$F31*(Calculator!$C$12/100)*MAX(0,1-$E31/MAX($D31,0.0001))</f>
        <v>164.05174067399679</v>
      </c>
      <c r="H31" s="20">
        <f t="shared" si="1"/>
        <v>10000</v>
      </c>
      <c r="I31" s="20">
        <f t="shared" si="2"/>
        <v>1733655.6803273151</v>
      </c>
      <c r="J31" s="20">
        <f t="shared" si="3"/>
        <v>1942694.6524953095</v>
      </c>
      <c r="K31" s="21">
        <f>IF(AND($J31&lt;=0.5,$A31&lt;=Calculator!$C$11*12),1,0)</f>
        <v>0</v>
      </c>
    </row>
    <row r="32" spans="1:11" x14ac:dyDescent="0.25">
      <c r="A32" s="16">
        <v>29</v>
      </c>
      <c r="B32" s="17">
        <f>$J$31</f>
        <v>1942694.6524953095</v>
      </c>
      <c r="C32" s="17">
        <f>IF($B32&lt;=0,0,$B32*(POWER(1+Calculator!$C$10/100,1/12)-1))</f>
        <v>7914.7784880976133</v>
      </c>
      <c r="D32" s="17">
        <f t="shared" si="0"/>
        <v>1950609.4309834072</v>
      </c>
      <c r="E32" s="17">
        <f>$I$31</f>
        <v>1733655.6803273151</v>
      </c>
      <c r="F32" s="17">
        <f>IF(OR($D32&lt;=0,$A32&gt;Calculator!$C$11*12),0,MIN($D32,Calculator!$C$9/(1-(Calculator!$C$12/100)*MAX(0,1-$E32/MAX($D32,0.0001)))))</f>
        <v>10169.66598828285</v>
      </c>
      <c r="G32" s="17">
        <f>$F32*(Calculator!$C$12/100)*MAX(0,1-$E32/MAX($D32,0.0001))</f>
        <v>169.66598828285066</v>
      </c>
      <c r="H32" s="17">
        <f t="shared" si="1"/>
        <v>10000</v>
      </c>
      <c r="I32" s="17">
        <f t="shared" si="2"/>
        <v>1724617.1209275846</v>
      </c>
      <c r="J32" s="17">
        <f t="shared" si="3"/>
        <v>1940439.7649951244</v>
      </c>
      <c r="K32" s="18">
        <f>IF(AND($J32&lt;=0.5,$A32&lt;=Calculator!$C$11*12),1,0)</f>
        <v>0</v>
      </c>
    </row>
    <row r="33" spans="1:11" x14ac:dyDescent="0.25">
      <c r="A33" s="19">
        <v>30</v>
      </c>
      <c r="B33" s="20">
        <f>$J$32</f>
        <v>1940439.7649951244</v>
      </c>
      <c r="C33" s="20">
        <f>IF($B33&lt;=0,0,$B33*(POWER(1+Calculator!$C$10/100,1/12)-1))</f>
        <v>7905.5917973036585</v>
      </c>
      <c r="D33" s="20">
        <f t="shared" si="0"/>
        <v>1948345.3567924281</v>
      </c>
      <c r="E33" s="20">
        <f>$I$32</f>
        <v>1724617.1209275846</v>
      </c>
      <c r="F33" s="20">
        <f>IF(OR($D33&lt;=0,$A33&gt;Calculator!$C$11*12),0,MIN($D33,Calculator!$C$9/(1-(Calculator!$C$12/100)*MAX(0,1-$E33/MAX($D33,0.0001)))))</f>
        <v>10175.263623463947</v>
      </c>
      <c r="G33" s="20">
        <f>$F33*(Calculator!$C$12/100)*MAX(0,1-$E33/MAX($D33,0.0001))</f>
        <v>175.26362346394592</v>
      </c>
      <c r="H33" s="20">
        <f t="shared" si="1"/>
        <v>10000</v>
      </c>
      <c r="I33" s="20">
        <f t="shared" si="2"/>
        <v>1715610.2814605469</v>
      </c>
      <c r="J33" s="20">
        <f t="shared" si="3"/>
        <v>1938170.0931689641</v>
      </c>
      <c r="K33" s="21">
        <f>IF(AND($J33&lt;=0.5,$A33&lt;=Calculator!$C$11*12),1,0)</f>
        <v>0</v>
      </c>
    </row>
    <row r="34" spans="1:11" x14ac:dyDescent="0.25">
      <c r="A34" s="16">
        <v>31</v>
      </c>
      <c r="B34" s="17">
        <f>$J$33</f>
        <v>1938170.0931689641</v>
      </c>
      <c r="C34" s="17">
        <f>IF($B34&lt;=0,0,$B34*(POWER(1+Calculator!$C$10/100,1/12)-1))</f>
        <v>7896.3448733356217</v>
      </c>
      <c r="D34" s="17">
        <f t="shared" si="0"/>
        <v>1946066.4380422998</v>
      </c>
      <c r="E34" s="17">
        <f>$I$33</f>
        <v>1715610.2814605469</v>
      </c>
      <c r="F34" s="17">
        <f>IF(OR($D34&lt;=0,$A34&gt;Calculator!$C$11*12),0,MIN($D34,Calculator!$C$9/(1-(Calculator!$C$12/100)*MAX(0,1-$E34/MAX($D34,0.0001)))))</f>
        <v>10180.844673779637</v>
      </c>
      <c r="G34" s="17">
        <f>$F34*(Calculator!$C$12/100)*MAX(0,1-$E34/MAX($D34,0.0001))</f>
        <v>180.84467377963688</v>
      </c>
      <c r="H34" s="17">
        <f t="shared" si="1"/>
        <v>10000</v>
      </c>
      <c r="I34" s="17">
        <f t="shared" si="2"/>
        <v>1706635.0679452983</v>
      </c>
      <c r="J34" s="17">
        <f t="shared" si="3"/>
        <v>1935885.5933685203</v>
      </c>
      <c r="K34" s="18">
        <f>IF(AND($J34&lt;=0.5,$A34&lt;=Calculator!$C$11*12),1,0)</f>
        <v>0</v>
      </c>
    </row>
    <row r="35" spans="1:11" x14ac:dyDescent="0.25">
      <c r="A35" s="19">
        <v>32</v>
      </c>
      <c r="B35" s="20">
        <f>$J$34</f>
        <v>1935885.5933685203</v>
      </c>
      <c r="C35" s="20">
        <f>IF($B35&lt;=0,0,$B35*(POWER(1+Calculator!$C$10/100,1/12)-1))</f>
        <v>7887.0375383648934</v>
      </c>
      <c r="D35" s="20">
        <f t="shared" si="0"/>
        <v>1943772.6309068853</v>
      </c>
      <c r="E35" s="20">
        <f>$I$34</f>
        <v>1706635.0679452983</v>
      </c>
      <c r="F35" s="20">
        <f>IF(OR($D35&lt;=0,$A35&gt;Calculator!$C$11*12),0,MIN($D35,Calculator!$C$9/(1-(Calculator!$C$12/100)*MAX(0,1-$E35/MAX($D35,0.0001)))))</f>
        <v>10186.409166902547</v>
      </c>
      <c r="G35" s="20">
        <f>$F35*(Calculator!$C$12/100)*MAX(0,1-$E35/MAX($D35,0.0001))</f>
        <v>186.40916690254775</v>
      </c>
      <c r="H35" s="20">
        <f t="shared" si="1"/>
        <v>10000</v>
      </c>
      <c r="I35" s="20">
        <f t="shared" si="2"/>
        <v>1697691.386557746</v>
      </c>
      <c r="J35" s="20">
        <f t="shared" si="3"/>
        <v>1933586.2217399827</v>
      </c>
      <c r="K35" s="21">
        <f>IF(AND($J35&lt;=0.5,$A35&lt;=Calculator!$C$11*12),1,0)</f>
        <v>0</v>
      </c>
    </row>
    <row r="36" spans="1:11" x14ac:dyDescent="0.25">
      <c r="A36" s="16">
        <v>33</v>
      </c>
      <c r="B36" s="17">
        <f>$J$35</f>
        <v>1933586.2217399827</v>
      </c>
      <c r="C36" s="17">
        <f>IF($B36&lt;=0,0,$B36*(POWER(1+Calculator!$C$10/100,1/12)-1))</f>
        <v>7877.6696137256222</v>
      </c>
      <c r="D36" s="17">
        <f t="shared" si="0"/>
        <v>1941463.8913537082</v>
      </c>
      <c r="E36" s="17">
        <f>$I$35</f>
        <v>1697691.386557746</v>
      </c>
      <c r="F36" s="17">
        <f>IF(OR($D36&lt;=0,$A36&gt;Calculator!$C$11*12),0,MIN($D36,Calculator!$C$9/(1-(Calculator!$C$12/100)*MAX(0,1-$E36/MAX($D36,0.0001)))))</f>
        <v>10191.95713061425</v>
      </c>
      <c r="G36" s="17">
        <f>$F36*(Calculator!$C$12/100)*MAX(0,1-$E36/MAX($D36,0.0001))</f>
        <v>191.95713061425084</v>
      </c>
      <c r="H36" s="17">
        <f t="shared" si="1"/>
        <v>9999.9999999999982</v>
      </c>
      <c r="I36" s="17">
        <f t="shared" si="2"/>
        <v>1688779.1436312268</v>
      </c>
      <c r="J36" s="17">
        <f t="shared" si="3"/>
        <v>1931271.934223094</v>
      </c>
      <c r="K36" s="18">
        <f>IF(AND($J36&lt;=0.5,$A36&lt;=Calculator!$C$11*12),1,0)</f>
        <v>0</v>
      </c>
    </row>
    <row r="37" spans="1:11" x14ac:dyDescent="0.25">
      <c r="A37" s="19">
        <v>34</v>
      </c>
      <c r="B37" s="20">
        <f>$J$36</f>
        <v>1931271.934223094</v>
      </c>
      <c r="C37" s="20">
        <f>IF($B37&lt;=0,0,$B37*(POWER(1+Calculator!$C$10/100,1/12)-1))</f>
        <v>7868.2409199108661</v>
      </c>
      <c r="D37" s="20">
        <f t="shared" si="0"/>
        <v>1939140.1751430049</v>
      </c>
      <c r="E37" s="20">
        <f>$I$36</f>
        <v>1688779.1436312268</v>
      </c>
      <c r="F37" s="20">
        <f>IF(OR($D37&lt;=0,$A37&gt;Calculator!$C$11*12),0,MIN($D37,Calculator!$C$9/(1-(Calculator!$C$12/100)*MAX(0,1-$E37/MAX($D37,0.0001)))))</f>
        <v>10197.488592803951</v>
      </c>
      <c r="G37" s="20">
        <f>$F37*(Calculator!$C$12/100)*MAX(0,1-$E37/MAX($D37,0.0001))</f>
        <v>197.48859280395052</v>
      </c>
      <c r="H37" s="20">
        <f t="shared" si="1"/>
        <v>10000</v>
      </c>
      <c r="I37" s="20">
        <f t="shared" si="2"/>
        <v>1679898.2456571159</v>
      </c>
      <c r="J37" s="20">
        <f t="shared" si="3"/>
        <v>1928942.6865502009</v>
      </c>
      <c r="K37" s="21">
        <f>IF(AND($J37&lt;=0.5,$A37&lt;=Calculator!$C$11*12),1,0)</f>
        <v>0</v>
      </c>
    </row>
    <row r="38" spans="1:11" x14ac:dyDescent="0.25">
      <c r="A38" s="16">
        <v>35</v>
      </c>
      <c r="B38" s="17">
        <f>$J$37</f>
        <v>1928942.6865502009</v>
      </c>
      <c r="C38" s="17">
        <f>IF($B38&lt;=0,0,$B38*(POWER(1+Calculator!$C$10/100,1/12)-1))</f>
        <v>7858.7512765687243</v>
      </c>
      <c r="D38" s="17">
        <f t="shared" si="0"/>
        <v>1936801.4378267697</v>
      </c>
      <c r="E38" s="17">
        <f>$I$37</f>
        <v>1679898.2456571159</v>
      </c>
      <c r="F38" s="17">
        <f>IF(OR($D38&lt;=0,$A38&gt;Calculator!$C$11*12),0,MIN($D38,Calculator!$C$9/(1-(Calculator!$C$12/100)*MAX(0,1-$E38/MAX($D38,0.0001)))))</f>
        <v>10203.00358146717</v>
      </c>
      <c r="G38" s="17">
        <f>$F38*(Calculator!$C$12/100)*MAX(0,1-$E38/MAX($D38,0.0001))</f>
        <v>203.00358146717005</v>
      </c>
      <c r="H38" s="17">
        <f t="shared" si="1"/>
        <v>10000</v>
      </c>
      <c r="I38" s="17">
        <f t="shared" si="2"/>
        <v>1671048.5992854298</v>
      </c>
      <c r="J38" s="17">
        <f t="shared" si="3"/>
        <v>1926598.4342453026</v>
      </c>
      <c r="K38" s="18">
        <f>IF(AND($J38&lt;=0.5,$A38&lt;=Calculator!$C$11*12),1,0)</f>
        <v>0</v>
      </c>
    </row>
    <row r="39" spans="1:11" x14ac:dyDescent="0.25">
      <c r="A39" s="19">
        <v>36</v>
      </c>
      <c r="B39" s="20">
        <f>$J$38</f>
        <v>1926598.4342453026</v>
      </c>
      <c r="C39" s="20">
        <f>IF($B39&lt;=0,0,$B39*(POWER(1+Calculator!$C$10/100,1/12)-1))</f>
        <v>7849.2005024984655</v>
      </c>
      <c r="D39" s="20">
        <f t="shared" si="0"/>
        <v>1934447.6347478011</v>
      </c>
      <c r="E39" s="20">
        <f>$I$38</f>
        <v>1671048.5992854298</v>
      </c>
      <c r="F39" s="20">
        <f>IF(OR($D39&lt;=0,$A39&gt;Calculator!$C$11*12),0,MIN($D39,Calculator!$C$9/(1-(Calculator!$C$12/100)*MAX(0,1-$E39/MAX($D39,0.0001)))))</f>
        <v>10208.502124704446</v>
      </c>
      <c r="G39" s="20">
        <f>$F39*(Calculator!$C$12/100)*MAX(0,1-$E39/MAX($D39,0.0001))</f>
        <v>208.5021247044466</v>
      </c>
      <c r="H39" s="20">
        <f t="shared" si="1"/>
        <v>10000</v>
      </c>
      <c r="I39" s="20">
        <f t="shared" si="2"/>
        <v>1662230.1113254216</v>
      </c>
      <c r="J39" s="20">
        <f t="shared" si="3"/>
        <v>1924239.1326230967</v>
      </c>
      <c r="K39" s="21">
        <f>IF(AND($J39&lt;=0.5,$A39&lt;=Calculator!$C$11*12),1,0)</f>
        <v>0</v>
      </c>
    </row>
    <row r="40" spans="1:11" x14ac:dyDescent="0.25">
      <c r="A40" s="16">
        <v>37</v>
      </c>
      <c r="B40" s="17">
        <f>$J$39</f>
        <v>1924239.1326230967</v>
      </c>
      <c r="C40" s="17">
        <f>IF($B40&lt;=0,0,$B40*(POWER(1+Calculator!$C$10/100,1/12)-1))</f>
        <v>7839.5884156466363</v>
      </c>
      <c r="D40" s="17">
        <f t="shared" si="0"/>
        <v>1932078.7210387434</v>
      </c>
      <c r="E40" s="17">
        <f>$I$39</f>
        <v>1662230.1113254216</v>
      </c>
      <c r="F40" s="17">
        <f>IF(OR($D40&lt;=0,$A40&gt;Calculator!$C$11*12),0,MIN($D40,Calculator!$C$9/(1-(Calculator!$C$12/100)*MAX(0,1-$E40/MAX($D40,0.0001)))))</f>
        <v>10213.984250720028</v>
      </c>
      <c r="G40" s="17">
        <f>$F40*(Calculator!$C$12/100)*MAX(0,1-$E40/MAX($D40,0.0001))</f>
        <v>213.98425072002746</v>
      </c>
      <c r="H40" s="17">
        <f t="shared" si="1"/>
        <v>10000</v>
      </c>
      <c r="I40" s="17">
        <f t="shared" si="2"/>
        <v>1653442.6887461685</v>
      </c>
      <c r="J40" s="17">
        <f t="shared" si="3"/>
        <v>1921864.7367880233</v>
      </c>
      <c r="K40" s="18">
        <f>IF(AND($J40&lt;=0.5,$A40&lt;=Calculator!$C$11*12),1,0)</f>
        <v>0</v>
      </c>
    </row>
    <row r="41" spans="1:11" x14ac:dyDescent="0.25">
      <c r="A41" s="19">
        <v>38</v>
      </c>
      <c r="B41" s="20">
        <f>$J$40</f>
        <v>1921864.7367880233</v>
      </c>
      <c r="C41" s="20">
        <f>IF($B41&lt;=0,0,$B41*(POWER(1+Calculator!$C$10/100,1/12)-1))</f>
        <v>7829.9148331031683</v>
      </c>
      <c r="D41" s="20">
        <f t="shared" si="0"/>
        <v>1929694.6516211263</v>
      </c>
      <c r="E41" s="20">
        <f>$I$40</f>
        <v>1653442.6887461685</v>
      </c>
      <c r="F41" s="20">
        <f>IF(OR($D41&lt;=0,$A41&gt;Calculator!$C$11*12),0,MIN($D41,Calculator!$C$9/(1-(Calculator!$C$12/100)*MAX(0,1-$E41/MAX($D41,0.0001)))))</f>
        <v>10219.449987820575</v>
      </c>
      <c r="G41" s="20">
        <f>$F41*(Calculator!$C$12/100)*MAX(0,1-$E41/MAX($D41,0.0001))</f>
        <v>219.44998782057493</v>
      </c>
      <c r="H41" s="20">
        <f t="shared" si="1"/>
        <v>10000</v>
      </c>
      <c r="I41" s="20">
        <f t="shared" si="2"/>
        <v>1644686.2386771517</v>
      </c>
      <c r="J41" s="20">
        <f t="shared" si="3"/>
        <v>1919475.2016333058</v>
      </c>
      <c r="K41" s="21">
        <f>IF(AND($J41&lt;=0.5,$A41&lt;=Calculator!$C$11*12),1,0)</f>
        <v>0</v>
      </c>
    </row>
    <row r="42" spans="1:11" x14ac:dyDescent="0.25">
      <c r="A42" s="16">
        <v>39</v>
      </c>
      <c r="B42" s="17">
        <f>$J$41</f>
        <v>1919475.2016333058</v>
      </c>
      <c r="C42" s="17">
        <f>IF($B42&lt;=0,0,$B42*(POWER(1+Calculator!$C$10/100,1/12)-1))</f>
        <v>7820.1795710974702</v>
      </c>
      <c r="D42" s="17">
        <f t="shared" si="0"/>
        <v>1927295.3812044032</v>
      </c>
      <c r="E42" s="17">
        <f>$I$41</f>
        <v>1644686.2386771517</v>
      </c>
      <c r="F42" s="17">
        <f>IF(OR($D42&lt;=0,$A42&gt;Calculator!$C$11*12),0,MIN($D42,Calculator!$C$9/(1-(Calculator!$C$12/100)*MAX(0,1-$E42/MAX($D42,0.0001)))))</f>
        <v>10224.899364413875</v>
      </c>
      <c r="G42" s="17">
        <f>$F42*(Calculator!$C$12/100)*MAX(0,1-$E42/MAX($D42,0.0001))</f>
        <v>224.89936441387471</v>
      </c>
      <c r="H42" s="17">
        <f t="shared" si="1"/>
        <v>10000</v>
      </c>
      <c r="I42" s="17">
        <f t="shared" si="2"/>
        <v>1635960.6684088304</v>
      </c>
      <c r="J42" s="17">
        <f t="shared" si="3"/>
        <v>1917070.4818399893</v>
      </c>
      <c r="K42" s="18">
        <f>IF(AND($J42&lt;=0.5,$A42&lt;=Calculator!$C$11*12),1,0)</f>
        <v>0</v>
      </c>
    </row>
    <row r="43" spans="1:11" x14ac:dyDescent="0.25">
      <c r="A43" s="19">
        <v>40</v>
      </c>
      <c r="B43" s="20">
        <f>$J$42</f>
        <v>1917070.4818399893</v>
      </c>
      <c r="C43" s="20">
        <f>IF($B43&lt;=0,0,$B43*(POWER(1+Calculator!$C$10/100,1/12)-1))</f>
        <v>7810.3824449945096</v>
      </c>
      <c r="D43" s="20">
        <f t="shared" si="0"/>
        <v>1924880.8642849838</v>
      </c>
      <c r="E43" s="20">
        <f>$I$42</f>
        <v>1635960.6684088304</v>
      </c>
      <c r="F43" s="20">
        <f>IF(OR($D43&lt;=0,$A43&gt;Calculator!$C$11*12),0,MIN($D43,Calculator!$C$9/(1-(Calculator!$C$12/100)*MAX(0,1-$E43/MAX($D43,0.0001)))))</f>
        <v>10230.332409007549</v>
      </c>
      <c r="G43" s="20">
        <f>$F43*(Calculator!$C$12/100)*MAX(0,1-$E43/MAX($D43,0.0001))</f>
        <v>230.33240900754896</v>
      </c>
      <c r="H43" s="20">
        <f t="shared" si="1"/>
        <v>10000</v>
      </c>
      <c r="I43" s="20">
        <f t="shared" si="2"/>
        <v>1627265.8853932065</v>
      </c>
      <c r="J43" s="20">
        <f t="shared" si="3"/>
        <v>1914650.5318759764</v>
      </c>
      <c r="K43" s="21">
        <f>IF(AND($J43&lt;=0.5,$A43&lt;=Calculator!$C$11*12),1,0)</f>
        <v>0</v>
      </c>
    </row>
    <row r="44" spans="1:11" x14ac:dyDescent="0.25">
      <c r="A44" s="16">
        <v>41</v>
      </c>
      <c r="B44" s="17">
        <f>$J$43</f>
        <v>1914650.5318759764</v>
      </c>
      <c r="C44" s="17">
        <f>IF($B44&lt;=0,0,$B44*(POWER(1+Calculator!$C$10/100,1/12)-1))</f>
        <v>7800.5232692908849</v>
      </c>
      <c r="D44" s="17">
        <f t="shared" si="0"/>
        <v>1922451.0551452672</v>
      </c>
      <c r="E44" s="17">
        <f>$I$43</f>
        <v>1627265.8853932065</v>
      </c>
      <c r="F44" s="17">
        <f>IF(OR($D44&lt;=0,$A44&gt;Calculator!$C$11*12),0,MIN($D44,Calculator!$C$9/(1-(Calculator!$C$12/100)*MAX(0,1-$E44/MAX($D44,0.0001)))))</f>
        <v>10235.749150207776</v>
      </c>
      <c r="G44" s="17">
        <f>$F44*(Calculator!$C$12/100)*MAX(0,1-$E44/MAX($D44,0.0001))</f>
        <v>235.7491502077759</v>
      </c>
      <c r="H44" s="17">
        <f t="shared" si="1"/>
        <v>10000</v>
      </c>
      <c r="I44" s="17">
        <f t="shared" si="2"/>
        <v>1618601.797244384</v>
      </c>
      <c r="J44" s="17">
        <f t="shared" si="3"/>
        <v>1912215.3059950594</v>
      </c>
      <c r="K44" s="18">
        <f>IF(AND($J44&lt;=0.5,$A44&lt;=Calculator!$C$11*12),1,0)</f>
        <v>0</v>
      </c>
    </row>
    <row r="45" spans="1:11" x14ac:dyDescent="0.25">
      <c r="A45" s="19">
        <v>42</v>
      </c>
      <c r="B45" s="20">
        <f>$J$44</f>
        <v>1912215.3059950594</v>
      </c>
      <c r="C45" s="20">
        <f>IF($B45&lt;=0,0,$B45*(POWER(1+Calculator!$C$10/100,1/12)-1))</f>
        <v>7790.6018576108854</v>
      </c>
      <c r="D45" s="20">
        <f t="shared" si="0"/>
        <v>1920005.9078526704</v>
      </c>
      <c r="E45" s="20">
        <f>$I$44</f>
        <v>1618601.797244384</v>
      </c>
      <c r="F45" s="20">
        <f>IF(OR($D45&lt;=0,$A45&gt;Calculator!$C$11*12),0,MIN($D45,Calculator!$C$9/(1-(Calculator!$C$12/100)*MAX(0,1-$E45/MAX($D45,0.0001)))))</f>
        <v>10241.149616718014</v>
      </c>
      <c r="G45" s="20">
        <f>$F45*(Calculator!$C$12/100)*MAX(0,1-$E45/MAX($D45,0.0001))</f>
        <v>241.14961671801345</v>
      </c>
      <c r="H45" s="20">
        <f t="shared" si="1"/>
        <v>10000</v>
      </c>
      <c r="I45" s="20">
        <f t="shared" si="2"/>
        <v>1609968.3117391195</v>
      </c>
      <c r="J45" s="20">
        <f t="shared" si="3"/>
        <v>1909764.7582359524</v>
      </c>
      <c r="K45" s="21">
        <f>IF(AND($J45&lt;=0.5,$A45&lt;=Calculator!$C$11*12),1,0)</f>
        <v>0</v>
      </c>
    </row>
    <row r="46" spans="1:11" x14ac:dyDescent="0.25">
      <c r="A46" s="16">
        <v>43</v>
      </c>
      <c r="B46" s="17">
        <f>$J$45</f>
        <v>1909764.7582359524</v>
      </c>
      <c r="C46" s="17">
        <f>IF($B46&lt;=0,0,$B46*(POWER(1+Calculator!$C$10/100,1/12)-1))</f>
        <v>7780.6180227025416</v>
      </c>
      <c r="D46" s="17">
        <f t="shared" si="0"/>
        <v>1917545.376258655</v>
      </c>
      <c r="E46" s="17">
        <f>$I$45</f>
        <v>1609968.3117391195</v>
      </c>
      <c r="F46" s="17">
        <f>IF(OR($D46&lt;=0,$A46&gt;Calculator!$C$11*12),0,MIN($D46,Calculator!$C$9/(1-(Calculator!$C$12/100)*MAX(0,1-$E46/MAX($D46,0.0001)))))</f>
        <v>10246.533837337727</v>
      </c>
      <c r="G46" s="17">
        <f>$F46*(Calculator!$C$12/100)*MAX(0,1-$E46/MAX($D46,0.0001))</f>
        <v>246.53383733772841</v>
      </c>
      <c r="H46" s="17">
        <f t="shared" si="1"/>
        <v>9999.9999999999982</v>
      </c>
      <c r="I46" s="17">
        <f t="shared" si="2"/>
        <v>1601365.3368173665</v>
      </c>
      <c r="J46" s="17">
        <f t="shared" si="3"/>
        <v>1907298.8424213172</v>
      </c>
      <c r="K46" s="18">
        <f>IF(AND($J46&lt;=0.5,$A46&lt;=Calculator!$C$11*12),1,0)</f>
        <v>0</v>
      </c>
    </row>
    <row r="47" spans="1:11" x14ac:dyDescent="0.25">
      <c r="A47" s="19">
        <v>44</v>
      </c>
      <c r="B47" s="20">
        <f>$J$46</f>
        <v>1907298.8424213172</v>
      </c>
      <c r="C47" s="20">
        <f>IF($B47&lt;=0,0,$B47*(POWER(1+Calculator!$C$10/100,1/12)-1))</f>
        <v>7770.5715764336619</v>
      </c>
      <c r="D47" s="20">
        <f t="shared" si="0"/>
        <v>1915069.413997751</v>
      </c>
      <c r="E47" s="20">
        <f>$I$46</f>
        <v>1601365.3368173665</v>
      </c>
      <c r="F47" s="20">
        <f>IF(OR($D47&lt;=0,$A47&gt;Calculator!$C$11*12),0,MIN($D47,Calculator!$C$9/(1-(Calculator!$C$12/100)*MAX(0,1-$E47/MAX($D47,0.0001)))))</f>
        <v>10251.901840961131</v>
      </c>
      <c r="G47" s="20">
        <f>$F47*(Calculator!$C$12/100)*MAX(0,1-$E47/MAX($D47,0.0001))</f>
        <v>251.90184096113182</v>
      </c>
      <c r="H47" s="20">
        <f t="shared" si="1"/>
        <v>9999.9999999999982</v>
      </c>
      <c r="I47" s="20">
        <f t="shared" si="2"/>
        <v>1592792.7805828128</v>
      </c>
      <c r="J47" s="20">
        <f t="shared" si="3"/>
        <v>1904817.5121567899</v>
      </c>
      <c r="K47" s="21">
        <f>IF(AND($J47&lt;=0.5,$A47&lt;=Calculator!$C$11*12),1,0)</f>
        <v>0</v>
      </c>
    </row>
    <row r="48" spans="1:11" x14ac:dyDescent="0.25">
      <c r="A48" s="16">
        <v>45</v>
      </c>
      <c r="B48" s="17">
        <f>$J$47</f>
        <v>1904817.5121567899</v>
      </c>
      <c r="C48" s="17">
        <f>IF($B48&lt;=0,0,$B48*(POWER(1+Calculator!$C$10/100,1/12)-1))</f>
        <v>7760.4623297878643</v>
      </c>
      <c r="D48" s="17">
        <f t="shared" si="0"/>
        <v>1912577.9744865778</v>
      </c>
      <c r="E48" s="17">
        <f>$I$47</f>
        <v>1592792.7805828128</v>
      </c>
      <c r="F48" s="17">
        <f>IF(OR($D48&lt;=0,$A48&gt;Calculator!$C$11*12),0,MIN($D48,Calculator!$C$9/(1-(Calculator!$C$12/100)*MAX(0,1-$E48/MAX($D48,0.0001)))))</f>
        <v>10257.253656575918</v>
      </c>
      <c r="G48" s="17">
        <f>$F48*(Calculator!$C$12/100)*MAX(0,1-$E48/MAX($D48,0.0001))</f>
        <v>257.25365657591783</v>
      </c>
      <c r="H48" s="17">
        <f t="shared" si="1"/>
        <v>10000</v>
      </c>
      <c r="I48" s="17">
        <f t="shared" si="2"/>
        <v>1584250.5513034097</v>
      </c>
      <c r="J48" s="17">
        <f t="shared" si="3"/>
        <v>1902320.7208300019</v>
      </c>
      <c r="K48" s="18">
        <f>IF(AND($J48&lt;=0.5,$A48&lt;=Calculator!$C$11*12),1,0)</f>
        <v>0</v>
      </c>
    </row>
    <row r="49" spans="1:11" x14ac:dyDescent="0.25">
      <c r="A49" s="19">
        <v>46</v>
      </c>
      <c r="B49" s="20">
        <f>$J$48</f>
        <v>1902320.7208300019</v>
      </c>
      <c r="C49" s="20">
        <f>IF($B49&lt;=0,0,$B49*(POWER(1+Calculator!$C$10/100,1/12)-1))</f>
        <v>7750.2900928605904</v>
      </c>
      <c r="D49" s="20">
        <f t="shared" si="0"/>
        <v>1910071.0109228624</v>
      </c>
      <c r="E49" s="20">
        <f>$I$48</f>
        <v>1584250.5513034097</v>
      </c>
      <c r="F49" s="20">
        <f>IF(OR($D49&lt;=0,$A49&gt;Calculator!$C$11*12),0,MIN($D49,Calculator!$C$9/(1-(Calculator!$C$12/100)*MAX(0,1-$E49/MAX($D49,0.0001)))))</f>
        <v>10262.589313262009</v>
      </c>
      <c r="G49" s="20">
        <f>$F49*(Calculator!$C$12/100)*MAX(0,1-$E49/MAX($D49,0.0001))</f>
        <v>262.58931326200945</v>
      </c>
      <c r="H49" s="20">
        <f t="shared" si="1"/>
        <v>10000</v>
      </c>
      <c r="I49" s="20">
        <f t="shared" si="2"/>
        <v>1575738.5574118944</v>
      </c>
      <c r="J49" s="20">
        <f t="shared" si="3"/>
        <v>1899808.4216096005</v>
      </c>
      <c r="K49" s="21">
        <f>IF(AND($J49&lt;=0.5,$A49&lt;=Calculator!$C$11*12),1,0)</f>
        <v>0</v>
      </c>
    </row>
    <row r="50" spans="1:11" x14ac:dyDescent="0.25">
      <c r="A50" s="16">
        <v>47</v>
      </c>
      <c r="B50" s="17">
        <f>$J$49</f>
        <v>1899808.4216096005</v>
      </c>
      <c r="C50" s="17">
        <f>IF($B50&lt;=0,0,$B50*(POWER(1+Calculator!$C$10/100,1/12)-1))</f>
        <v>7740.0546748551124</v>
      </c>
      <c r="D50" s="17">
        <f t="shared" si="0"/>
        <v>1907548.4762844557</v>
      </c>
      <c r="E50" s="17">
        <f>$I$49</f>
        <v>1575738.5574118944</v>
      </c>
      <c r="F50" s="17">
        <f>IF(OR($D50&lt;=0,$A50&gt;Calculator!$C$11*12),0,MIN($D50,Calculator!$C$9/(1-(Calculator!$C$12/100)*MAX(0,1-$E50/MAX($D50,0.0001)))))</f>
        <v>10267.90884019031</v>
      </c>
      <c r="G50" s="17">
        <f>$F50*(Calculator!$C$12/100)*MAX(0,1-$E50/MAX($D50,0.0001))</f>
        <v>267.90884019030926</v>
      </c>
      <c r="H50" s="17">
        <f t="shared" si="1"/>
        <v>10000</v>
      </c>
      <c r="I50" s="17">
        <f t="shared" si="2"/>
        <v>1567256.7075063062</v>
      </c>
      <c r="J50" s="17">
        <f t="shared" si="3"/>
        <v>1897280.5674442654</v>
      </c>
      <c r="K50" s="18">
        <f>IF(AND($J50&lt;=0.5,$A50&lt;=Calculator!$C$11*12),1,0)</f>
        <v>0</v>
      </c>
    </row>
    <row r="51" spans="1:11" x14ac:dyDescent="0.25">
      <c r="A51" s="19">
        <v>48</v>
      </c>
      <c r="B51" s="20">
        <f>$J$50</f>
        <v>1897280.5674442654</v>
      </c>
      <c r="C51" s="20">
        <f>IF($B51&lt;=0,0,$B51*(POWER(1+Calculator!$C$10/100,1/12)-1))</f>
        <v>7729.755884078525</v>
      </c>
      <c r="D51" s="20">
        <f t="shared" si="0"/>
        <v>1905010.3233283439</v>
      </c>
      <c r="E51" s="20">
        <f>$I$50</f>
        <v>1567256.7075063062</v>
      </c>
      <c r="F51" s="20">
        <f>IF(OR($D51&lt;=0,$A51&gt;Calculator!$C$11*12),0,MIN($D51,Calculator!$C$9/(1-(Calculator!$C$12/100)*MAX(0,1-$E51/MAX($D51,0.0001)))))</f>
        <v>10273.212266621455</v>
      </c>
      <c r="G51" s="20">
        <f>$F51*(Calculator!$C$12/100)*MAX(0,1-$E51/MAX($D51,0.0001))</f>
        <v>273.21226662145415</v>
      </c>
      <c r="H51" s="20">
        <f t="shared" si="1"/>
        <v>10000</v>
      </c>
      <c r="I51" s="20">
        <f t="shared" si="2"/>
        <v>1558804.9103504946</v>
      </c>
      <c r="J51" s="20">
        <f t="shared" si="3"/>
        <v>1894737.1110617225</v>
      </c>
      <c r="K51" s="21">
        <f>IF(AND($J51&lt;=0.5,$A51&lt;=Calculator!$C$11*12),1,0)</f>
        <v>0</v>
      </c>
    </row>
    <row r="52" spans="1:11" x14ac:dyDescent="0.25">
      <c r="A52" s="16">
        <v>49</v>
      </c>
      <c r="B52" s="17">
        <f>$J$51</f>
        <v>1894737.1110617225</v>
      </c>
      <c r="C52" s="17">
        <f>IF($B52&lt;=0,0,$B52*(POWER(1+Calculator!$C$10/100,1/12)-1))</f>
        <v>7719.3935279377356</v>
      </c>
      <c r="D52" s="17">
        <f t="shared" si="0"/>
        <v>1902456.5045896603</v>
      </c>
      <c r="E52" s="17">
        <f>$I$51</f>
        <v>1558804.9103504946</v>
      </c>
      <c r="F52" s="17">
        <f>IF(OR($D52&lt;=0,$A52&gt;Calculator!$C$11*12),0,MIN($D52,Calculator!$C$9/(1-(Calculator!$C$12/100)*MAX(0,1-$E52/MAX($D52,0.0001)))))</f>
        <v>10278.499621904577</v>
      </c>
      <c r="G52" s="17">
        <f>$F52*(Calculator!$C$12/100)*MAX(0,1-$E52/MAX($D52,0.0001))</f>
        <v>278.49962190457802</v>
      </c>
      <c r="H52" s="17">
        <f t="shared" si="1"/>
        <v>9999.9999999999982</v>
      </c>
      <c r="I52" s="17">
        <f t="shared" si="2"/>
        <v>1550383.0748746204</v>
      </c>
      <c r="J52" s="17">
        <f t="shared" si="3"/>
        <v>1892178.0049677556</v>
      </c>
      <c r="K52" s="18">
        <f>IF(AND($J52&lt;=0.5,$A52&lt;=Calculator!$C$11*12),1,0)</f>
        <v>0</v>
      </c>
    </row>
    <row r="53" spans="1:11" x14ac:dyDescent="0.25">
      <c r="A53" s="19">
        <v>50</v>
      </c>
      <c r="B53" s="20">
        <f>$J$52</f>
        <v>1892178.0049677556</v>
      </c>
      <c r="C53" s="20">
        <f>IF($B53&lt;=0,0,$B53*(POWER(1+Calculator!$C$10/100,1/12)-1))</f>
        <v>7708.9674129354253</v>
      </c>
      <c r="D53" s="20">
        <f t="shared" si="0"/>
        <v>1899886.972380691</v>
      </c>
      <c r="E53" s="20">
        <f>$I$52</f>
        <v>1550383.0748746204</v>
      </c>
      <c r="F53" s="20">
        <f>IF(OR($D53&lt;=0,$A53&gt;Calculator!$C$11*12),0,MIN($D53,Calculator!$C$9/(1-(Calculator!$C$12/100)*MAX(0,1-$E53/MAX($D53,0.0001)))))</f>
        <v>10283.770935476077</v>
      </c>
      <c r="G53" s="20">
        <f>$F53*(Calculator!$C$12/100)*MAX(0,1-$E53/MAX($D53,0.0001))</f>
        <v>283.77093547607723</v>
      </c>
      <c r="H53" s="20">
        <f t="shared" si="1"/>
        <v>10000</v>
      </c>
      <c r="I53" s="20">
        <f t="shared" si="2"/>
        <v>1541991.1101756515</v>
      </c>
      <c r="J53" s="20">
        <f t="shared" si="3"/>
        <v>1889603.2014452149</v>
      </c>
      <c r="K53" s="21">
        <f>IF(AND($J53&lt;=0.5,$A53&lt;=Calculator!$C$11*12),1,0)</f>
        <v>0</v>
      </c>
    </row>
    <row r="54" spans="1:11" x14ac:dyDescent="0.25">
      <c r="A54" s="16">
        <v>51</v>
      </c>
      <c r="B54" s="17">
        <f>$J$53</f>
        <v>1889603.2014452149</v>
      </c>
      <c r="C54" s="17">
        <f>IF($B54&lt;=0,0,$B54*(POWER(1+Calculator!$C$10/100,1/12)-1))</f>
        <v>7698.4773446660211</v>
      </c>
      <c r="D54" s="17">
        <f t="shared" si="0"/>
        <v>1897301.6787898808</v>
      </c>
      <c r="E54" s="17">
        <f>$I$53</f>
        <v>1541991.1101756515</v>
      </c>
      <c r="F54" s="17">
        <f>IF(OR($D54&lt;=0,$A54&gt;Calculator!$C$11*12),0,MIN($D54,Calculator!$C$9/(1-(Calculator!$C$12/100)*MAX(0,1-$E54/MAX($D54,0.0001)))))</f>
        <v>10289.026236858383</v>
      </c>
      <c r="G54" s="17">
        <f>$F54*(Calculator!$C$12/100)*MAX(0,1-$E54/MAX($D54,0.0001))</f>
        <v>289.02623685838279</v>
      </c>
      <c r="H54" s="17">
        <f t="shared" si="1"/>
        <v>10000</v>
      </c>
      <c r="I54" s="17">
        <f t="shared" si="2"/>
        <v>1533628.9255178489</v>
      </c>
      <c r="J54" s="17">
        <f t="shared" si="3"/>
        <v>1887012.6525530224</v>
      </c>
      <c r="K54" s="18">
        <f>IF(AND($J54&lt;=0.5,$A54&lt;=Calculator!$C$11*12),1,0)</f>
        <v>0</v>
      </c>
    </row>
    <row r="55" spans="1:11" x14ac:dyDescent="0.25">
      <c r="A55" s="19">
        <v>52</v>
      </c>
      <c r="B55" s="20">
        <f>$J$54</f>
        <v>1887012.6525530224</v>
      </c>
      <c r="C55" s="20">
        <f>IF($B55&lt;=0,0,$B55*(POWER(1+Calculator!$C$10/100,1/12)-1))</f>
        <v>7687.9231278116349</v>
      </c>
      <c r="D55" s="20">
        <f t="shared" si="0"/>
        <v>1894700.575680834</v>
      </c>
      <c r="E55" s="20">
        <f>$I$54</f>
        <v>1533628.9255178489</v>
      </c>
      <c r="F55" s="20">
        <f>IF(OR($D55&lt;=0,$A55&gt;Calculator!$C$11*12),0,MIN($D55,Calculator!$C$9/(1-(Calculator!$C$12/100)*MAX(0,1-$E55/MAX($D55,0.0001)))))</f>
        <v>10294.265555658738</v>
      </c>
      <c r="G55" s="20">
        <f>$F55*(Calculator!$C$12/100)*MAX(0,1-$E55/MAX($D55,0.0001))</f>
        <v>294.26555565873832</v>
      </c>
      <c r="H55" s="20">
        <f t="shared" si="1"/>
        <v>10000</v>
      </c>
      <c r="I55" s="20">
        <f t="shared" si="2"/>
        <v>1525296.4303332483</v>
      </c>
      <c r="J55" s="20">
        <f t="shared" si="3"/>
        <v>1884406.3101251752</v>
      </c>
      <c r="K55" s="21">
        <f>IF(AND($J55&lt;=0.5,$A55&lt;=Calculator!$C$11*12),1,0)</f>
        <v>0</v>
      </c>
    </row>
    <row r="56" spans="1:11" x14ac:dyDescent="0.25">
      <c r="A56" s="16">
        <v>53</v>
      </c>
      <c r="B56" s="17">
        <f>$J$55</f>
        <v>1884406.3101251752</v>
      </c>
      <c r="C56" s="17">
        <f>IF($B56&lt;=0,0,$B56*(POWER(1+Calculator!$C$10/100,1/12)-1))</f>
        <v>7677.3045661380111</v>
      </c>
      <c r="D56" s="17">
        <f t="shared" si="0"/>
        <v>1892083.6146913131</v>
      </c>
      <c r="E56" s="17">
        <f>$I$55</f>
        <v>1525296.4303332483</v>
      </c>
      <c r="F56" s="17">
        <f>IF(OR($D56&lt;=0,$A56&gt;Calculator!$C$11*12),0,MIN($D56,Calculator!$C$9/(1-(Calculator!$C$12/100)*MAX(0,1-$E56/MAX($D56,0.0001)))))</f>
        <v>10299.488921567981</v>
      </c>
      <c r="G56" s="17">
        <f>$F56*(Calculator!$C$12/100)*MAX(0,1-$E56/MAX($D56,0.0001))</f>
        <v>299.48892156798178</v>
      </c>
      <c r="H56" s="17">
        <f t="shared" si="1"/>
        <v>10000</v>
      </c>
      <c r="I56" s="17">
        <f t="shared" si="2"/>
        <v>1516993.5342221335</v>
      </c>
      <c r="J56" s="17">
        <f t="shared" si="3"/>
        <v>1881784.1257697451</v>
      </c>
      <c r="K56" s="18">
        <f>IF(AND($J56&lt;=0.5,$A56&lt;=Calculator!$C$11*12),1,0)</f>
        <v>0</v>
      </c>
    </row>
    <row r="57" spans="1:11" x14ac:dyDescent="0.25">
      <c r="A57" s="19">
        <v>54</v>
      </c>
      <c r="B57" s="20">
        <f>$J$56</f>
        <v>1881784.1257697451</v>
      </c>
      <c r="C57" s="20">
        <f>IF($B57&lt;=0,0,$B57*(POWER(1+Calculator!$C$10/100,1/12)-1))</f>
        <v>7666.6214624904433</v>
      </c>
      <c r="D57" s="20">
        <f t="shared" si="0"/>
        <v>1889450.7472322355</v>
      </c>
      <c r="E57" s="20">
        <f>$I$56</f>
        <v>1516993.5342221335</v>
      </c>
      <c r="F57" s="20">
        <f>IF(OR($D57&lt;=0,$A57&gt;Calculator!$C$11*12),0,MIN($D57,Calculator!$C$9/(1-(Calculator!$C$12/100)*MAX(0,1-$E57/MAX($D57,0.0001)))))</f>
        <v>10304.696364359335</v>
      </c>
      <c r="G57" s="20">
        <f>$F57*(Calculator!$C$12/100)*MAX(0,1-$E57/MAX($D57,0.0001))</f>
        <v>304.69636435933523</v>
      </c>
      <c r="H57" s="20">
        <f t="shared" si="1"/>
        <v>10000</v>
      </c>
      <c r="I57" s="20">
        <f t="shared" si="2"/>
        <v>1508720.1469535031</v>
      </c>
      <c r="J57" s="20">
        <f t="shared" si="3"/>
        <v>1879146.0508678763</v>
      </c>
      <c r="K57" s="21">
        <f>IF(AND($J57&lt;=0.5,$A57&lt;=Calculator!$C$11*12),1,0)</f>
        <v>0</v>
      </c>
    </row>
    <row r="58" spans="1:11" x14ac:dyDescent="0.25">
      <c r="A58" s="16">
        <v>55</v>
      </c>
      <c r="B58" s="17">
        <f>$J$57</f>
        <v>1879146.0508678763</v>
      </c>
      <c r="C58" s="17">
        <f>IF($B58&lt;=0,0,$B58*(POWER(1+Calculator!$C$10/100,1/12)-1))</f>
        <v>7655.873618789693</v>
      </c>
      <c r="D58" s="17">
        <f t="shared" si="0"/>
        <v>1886801.924486666</v>
      </c>
      <c r="E58" s="17">
        <f>$I$57</f>
        <v>1508720.1469535031</v>
      </c>
      <c r="F58" s="17">
        <f>IF(OR($D58&lt;=0,$A58&gt;Calculator!$C$11*12),0,MIN($D58,Calculator!$C$9/(1-(Calculator!$C$12/100)*MAX(0,1-$E58/MAX($D58,0.0001)))))</f>
        <v>10309.887913887196</v>
      </c>
      <c r="G58" s="17">
        <f>$F58*(Calculator!$C$12/100)*MAX(0,1-$E58/MAX($D58,0.0001))</f>
        <v>309.88791388719699</v>
      </c>
      <c r="H58" s="17">
        <f t="shared" si="1"/>
        <v>10000</v>
      </c>
      <c r="I58" s="17">
        <f t="shared" si="2"/>
        <v>1500476.1784655305</v>
      </c>
      <c r="J58" s="17">
        <f t="shared" si="3"/>
        <v>1876492.0365727788</v>
      </c>
      <c r="K58" s="18">
        <f>IF(AND($J58&lt;=0.5,$A58&lt;=Calculator!$C$11*12),1,0)</f>
        <v>0</v>
      </c>
    </row>
    <row r="59" spans="1:11" x14ac:dyDescent="0.25">
      <c r="A59" s="19">
        <v>56</v>
      </c>
      <c r="B59" s="20">
        <f>$J$58</f>
        <v>1876492.0365727788</v>
      </c>
      <c r="C59" s="20">
        <f>IF($B59&lt;=0,0,$B59*(POWER(1+Calculator!$C$10/100,1/12)-1))</f>
        <v>7645.0608360278939</v>
      </c>
      <c r="D59" s="20">
        <f t="shared" si="0"/>
        <v>1884137.0974088067</v>
      </c>
      <c r="E59" s="20">
        <f>$I$58</f>
        <v>1500476.1784655305</v>
      </c>
      <c r="F59" s="20">
        <f>IF(OR($D59&lt;=0,$A59&gt;Calculator!$C$11*12),0,MIN($D59,Calculator!$C$9/(1-(Calculator!$C$12/100)*MAX(0,1-$E59/MAX($D59,0.0001)))))</f>
        <v>10315.063600085943</v>
      </c>
      <c r="G59" s="20">
        <f>$F59*(Calculator!$C$12/100)*MAX(0,1-$E59/MAX($D59,0.0001))</f>
        <v>315.06360008594243</v>
      </c>
      <c r="H59" s="20">
        <f t="shared" si="1"/>
        <v>10000</v>
      </c>
      <c r="I59" s="20">
        <f t="shared" si="2"/>
        <v>1492261.5388660175</v>
      </c>
      <c r="J59" s="20">
        <f t="shared" si="3"/>
        <v>1873822.0338087208</v>
      </c>
      <c r="K59" s="21">
        <f>IF(AND($J59&lt;=0.5,$A59&lt;=Calculator!$C$11*12),1,0)</f>
        <v>0</v>
      </c>
    </row>
    <row r="60" spans="1:11" x14ac:dyDescent="0.25">
      <c r="A60" s="16">
        <v>57</v>
      </c>
      <c r="B60" s="17">
        <f>$J$59</f>
        <v>1873822.0338087208</v>
      </c>
      <c r="C60" s="17">
        <f>IF($B60&lt;=0,0,$B60*(POWER(1+Calculator!$C$10/100,1/12)-1))</f>
        <v>7634.1829142644383</v>
      </c>
      <c r="D60" s="17">
        <f t="shared" si="0"/>
        <v>1881456.2167229853</v>
      </c>
      <c r="E60" s="17">
        <f>$I$59</f>
        <v>1492261.5388660175</v>
      </c>
      <c r="F60" s="17">
        <f>IF(OR($D60&lt;=0,$A60&gt;Calculator!$C$11*12),0,MIN($D60,Calculator!$C$9/(1-(Calculator!$C$12/100)*MAX(0,1-$E60/MAX($D60,0.0001)))))</f>
        <v>10320.223452968728</v>
      </c>
      <c r="G60" s="17">
        <f>$F60*(Calculator!$C$12/100)*MAX(0,1-$E60/MAX($D60,0.0001))</f>
        <v>320.22345296872777</v>
      </c>
      <c r="H60" s="17">
        <f t="shared" si="1"/>
        <v>10000</v>
      </c>
      <c r="I60" s="17">
        <f t="shared" si="2"/>
        <v>1484076.1384328404</v>
      </c>
      <c r="J60" s="17">
        <f t="shared" si="3"/>
        <v>1871135.9932700165</v>
      </c>
      <c r="K60" s="18">
        <f>IF(AND($J60&lt;=0.5,$A60&lt;=Calculator!$C$11*12),1,0)</f>
        <v>0</v>
      </c>
    </row>
    <row r="61" spans="1:11" x14ac:dyDescent="0.25">
      <c r="A61" s="19">
        <v>58</v>
      </c>
      <c r="B61" s="20">
        <f>$J$60</f>
        <v>1871135.9932700165</v>
      </c>
      <c r="C61" s="20">
        <f>IF($B61&lt;=0,0,$B61*(POWER(1+Calculator!$C$10/100,1/12)-1))</f>
        <v>7623.2396526218599</v>
      </c>
      <c r="D61" s="20">
        <f t="shared" si="0"/>
        <v>1878759.2329226383</v>
      </c>
      <c r="E61" s="20">
        <f>$I$60</f>
        <v>1484076.1384328404</v>
      </c>
      <c r="F61" s="20">
        <f>IF(OR($D61&lt;=0,$A61&gt;Calculator!$C$11*12),0,MIN($D61,Calculator!$C$9/(1-(Calculator!$C$12/100)*MAX(0,1-$E61/MAX($D61,0.0001)))))</f>
        <v>10325.367502626299</v>
      </c>
      <c r="G61" s="20">
        <f>$F61*(Calculator!$C$12/100)*MAX(0,1-$E61/MAX($D61,0.0001))</f>
        <v>325.36750262629988</v>
      </c>
      <c r="H61" s="20">
        <f t="shared" si="1"/>
        <v>10000</v>
      </c>
      <c r="I61" s="20">
        <f t="shared" si="2"/>
        <v>1475919.8876143894</v>
      </c>
      <c r="J61" s="20">
        <f t="shared" si="3"/>
        <v>1868433.865420012</v>
      </c>
      <c r="K61" s="21">
        <f>IF(AND($J61&lt;=0.5,$A61&lt;=Calculator!$C$11*12),1,0)</f>
        <v>0</v>
      </c>
    </row>
    <row r="62" spans="1:11" x14ac:dyDescent="0.25">
      <c r="A62" s="16">
        <v>59</v>
      </c>
      <c r="B62" s="17">
        <f>$J$61</f>
        <v>1868433.865420012</v>
      </c>
      <c r="C62" s="17">
        <f>IF($B62&lt;=0,0,$B62*(POWER(1+Calculator!$C$10/100,1/12)-1))</f>
        <v>7612.2308492816983</v>
      </c>
      <c r="D62" s="17">
        <f t="shared" si="0"/>
        <v>1876046.0962692937</v>
      </c>
      <c r="E62" s="17">
        <f>$I$61</f>
        <v>1475919.8876143894</v>
      </c>
      <c r="F62" s="17">
        <f>IF(OR($D62&lt;=0,$A62&gt;Calculator!$C$11*12),0,MIN($D62,Calculator!$C$9/(1-(Calculator!$C$12/100)*MAX(0,1-$E62/MAX($D62,0.0001)))))</f>
        <v>10330.495779225814</v>
      </c>
      <c r="G62" s="17">
        <f>$F62*(Calculator!$C$12/100)*MAX(0,1-$E62/MAX($D62,0.0001))</f>
        <v>330.49577922581432</v>
      </c>
      <c r="H62" s="17">
        <f t="shared" si="1"/>
        <v>10000</v>
      </c>
      <c r="I62" s="17">
        <f t="shared" si="2"/>
        <v>1467792.6970300023</v>
      </c>
      <c r="J62" s="17">
        <f t="shared" si="3"/>
        <v>1865715.6004900679</v>
      </c>
      <c r="K62" s="18">
        <f>IF(AND($J62&lt;=0.5,$A62&lt;=Calculator!$C$11*12),1,0)</f>
        <v>0</v>
      </c>
    </row>
    <row r="63" spans="1:11" x14ac:dyDescent="0.25">
      <c r="A63" s="19">
        <v>60</v>
      </c>
      <c r="B63" s="20">
        <f>$J$62</f>
        <v>1865715.6004900679</v>
      </c>
      <c r="C63" s="20">
        <f>IF($B63&lt;=0,0,$B63*(POWER(1+Calculator!$C$10/100,1/12)-1))</f>
        <v>7601.1563014803551</v>
      </c>
      <c r="D63" s="20">
        <f t="shared" si="0"/>
        <v>1873316.7567915481</v>
      </c>
      <c r="E63" s="20">
        <f>$I$62</f>
        <v>1467792.6970300023</v>
      </c>
      <c r="F63" s="20">
        <f>IF(OR($D63&lt;=0,$A63&gt;Calculator!$C$11*12),0,MIN($D63,Calculator!$C$9/(1-(Calculator!$C$12/100)*MAX(0,1-$E63/MAX($D63,0.0001)))))</f>
        <v>10335.608313009656</v>
      </c>
      <c r="G63" s="20">
        <f>$F63*(Calculator!$C$12/100)*MAX(0,1-$E63/MAX($D63,0.0001))</f>
        <v>335.60831300965441</v>
      </c>
      <c r="H63" s="20">
        <f t="shared" si="1"/>
        <v>10000.000000000002</v>
      </c>
      <c r="I63" s="20">
        <f t="shared" si="2"/>
        <v>1459694.4774703903</v>
      </c>
      <c r="J63" s="20">
        <f t="shared" si="3"/>
        <v>1862981.1484785385</v>
      </c>
      <c r="K63" s="21">
        <f>IF(AND($J63&lt;=0.5,$A63&lt;=Calculator!$C$11*12),1,0)</f>
        <v>0</v>
      </c>
    </row>
    <row r="64" spans="1:11" x14ac:dyDescent="0.25">
      <c r="A64" s="16">
        <v>61</v>
      </c>
      <c r="B64" s="17">
        <f>$J$63</f>
        <v>1862981.1484785385</v>
      </c>
      <c r="C64" s="17">
        <f>IF($B64&lt;=0,0,$B64*(POWER(1+Calculator!$C$10/100,1/12)-1))</f>
        <v>7590.0158055049378</v>
      </c>
      <c r="D64" s="17">
        <f t="shared" si="0"/>
        <v>1870571.1642840435</v>
      </c>
      <c r="E64" s="17">
        <f>$I$63</f>
        <v>1459694.4774703903</v>
      </c>
      <c r="F64" s="17">
        <f>IF(OR($D64&lt;=0,$A64&gt;Calculator!$C$11*12),0,MIN($D64,Calculator!$C$9/(1-(Calculator!$C$12/100)*MAX(0,1-$E64/MAX($D64,0.0001)))))</f>
        <v>10340.70513429426</v>
      </c>
      <c r="G64" s="17">
        <f>$F64*(Calculator!$C$12/100)*MAX(0,1-$E64/MAX($D64,0.0001))</f>
        <v>340.7051342942591</v>
      </c>
      <c r="H64" s="17">
        <f t="shared" si="1"/>
        <v>10000</v>
      </c>
      <c r="I64" s="17">
        <f t="shared" si="2"/>
        <v>1451625.1398980578</v>
      </c>
      <c r="J64" s="17">
        <f t="shared" si="3"/>
        <v>1860230.4591497493</v>
      </c>
      <c r="K64" s="18">
        <f>IF(AND($J64&lt;=0.5,$A64&lt;=Calculator!$C$11*12),1,0)</f>
        <v>0</v>
      </c>
    </row>
    <row r="65" spans="1:11" x14ac:dyDescent="0.25">
      <c r="A65" s="19">
        <v>62</v>
      </c>
      <c r="B65" s="20">
        <f>$J$64</f>
        <v>1860230.4591497493</v>
      </c>
      <c r="C65" s="20">
        <f>IF($B65&lt;=0,0,$B65*(POWER(1+Calculator!$C$10/100,1/12)-1))</f>
        <v>7578.8091566890898</v>
      </c>
      <c r="D65" s="20">
        <f t="shared" si="0"/>
        <v>1867809.2683064383</v>
      </c>
      <c r="E65" s="20">
        <f>$I$64</f>
        <v>1451625.1398980578</v>
      </c>
      <c r="F65" s="20">
        <f>IF(OR($D65&lt;=0,$A65&gt;Calculator!$C$11*12),0,MIN($D65,Calculator!$C$9/(1-(Calculator!$C$12/100)*MAX(0,1-$E65/MAX($D65,0.0001)))))</f>
        <v>10345.786273468955</v>
      </c>
      <c r="G65" s="20">
        <f>$F65*(Calculator!$C$12/100)*MAX(0,1-$E65/MAX($D65,0.0001))</f>
        <v>345.78627346895553</v>
      </c>
      <c r="H65" s="20">
        <f t="shared" si="1"/>
        <v>10000</v>
      </c>
      <c r="I65" s="20">
        <f t="shared" si="2"/>
        <v>1443584.5954477151</v>
      </c>
      <c r="J65" s="20">
        <f t="shared" si="3"/>
        <v>1857463.4820329694</v>
      </c>
      <c r="K65" s="21">
        <f>IF(AND($J65&lt;=0.5,$A65&lt;=Calculator!$C$11*12),1,0)</f>
        <v>0</v>
      </c>
    </row>
    <row r="66" spans="1:11" x14ac:dyDescent="0.25">
      <c r="A66" s="16">
        <v>63</v>
      </c>
      <c r="B66" s="17">
        <f>$J$65</f>
        <v>1857463.4820329694</v>
      </c>
      <c r="C66" s="17">
        <f>IF($B66&lt;=0,0,$B66*(POWER(1+Calculator!$C$10/100,1/12)-1))</f>
        <v>7567.5361494088065</v>
      </c>
      <c r="D66" s="17">
        <f t="shared" si="0"/>
        <v>1865031.0181823783</v>
      </c>
      <c r="E66" s="17">
        <f>$I$65</f>
        <v>1443584.5954477151</v>
      </c>
      <c r="F66" s="17">
        <f>IF(OR($D66&lt;=0,$A66&gt;Calculator!$C$11*12),0,MIN($D66,Calculator!$C$9/(1-(Calculator!$C$12/100)*MAX(0,1-$E66/MAX($D66,0.0001)))))</f>
        <v>10350.851760994798</v>
      </c>
      <c r="G66" s="17">
        <f>$F66*(Calculator!$C$12/100)*MAX(0,1-$E66/MAX($D66,0.0001))</f>
        <v>350.85176099479713</v>
      </c>
      <c r="H66" s="17">
        <f t="shared" si="1"/>
        <v>10000</v>
      </c>
      <c r="I66" s="17">
        <f t="shared" si="2"/>
        <v>1435572.7554266856</v>
      </c>
      <c r="J66" s="17">
        <f t="shared" si="3"/>
        <v>1854680.1664213834</v>
      </c>
      <c r="K66" s="18">
        <f>IF(AND($J66&lt;=0.5,$A66&lt;=Calculator!$C$11*12),1,0)</f>
        <v>0</v>
      </c>
    </row>
    <row r="67" spans="1:11" x14ac:dyDescent="0.25">
      <c r="A67" s="19">
        <v>64</v>
      </c>
      <c r="B67" s="20">
        <f>$J$66</f>
        <v>1854680.1664213834</v>
      </c>
      <c r="C67" s="20">
        <f>IF($B67&lt;=0,0,$B67*(POWER(1+Calculator!$C$10/100,1/12)-1))</f>
        <v>7556.1965770782444</v>
      </c>
      <c r="D67" s="20">
        <f t="shared" si="0"/>
        <v>1862236.3629984616</v>
      </c>
      <c r="E67" s="20">
        <f>$I$66</f>
        <v>1435572.7554266856</v>
      </c>
      <c r="F67" s="20">
        <f>IF(OR($D67&lt;=0,$A67&gt;Calculator!$C$11*12),0,MIN($D67,Calculator!$C$9/(1-(Calculator!$C$12/100)*MAX(0,1-$E67/MAX($D67,0.0001)))))</f>
        <v>10355.901627403407</v>
      </c>
      <c r="G67" s="20">
        <f>$F67*(Calculator!$C$12/100)*MAX(0,1-$E67/MAX($D67,0.0001))</f>
        <v>355.90162740340713</v>
      </c>
      <c r="H67" s="20">
        <f t="shared" si="1"/>
        <v>10000</v>
      </c>
      <c r="I67" s="20">
        <f t="shared" si="2"/>
        <v>1427589.5313153048</v>
      </c>
      <c r="J67" s="20">
        <f t="shared" si="3"/>
        <v>1851880.4613710581</v>
      </c>
      <c r="K67" s="21">
        <f>IF(AND($J67&lt;=0.5,$A67&lt;=Calculator!$C$11*12),1,0)</f>
        <v>0</v>
      </c>
    </row>
    <row r="68" spans="1:11" x14ac:dyDescent="0.25">
      <c r="A68" s="16">
        <v>65</v>
      </c>
      <c r="B68" s="17">
        <f>$J$67</f>
        <v>1851880.4613710581</v>
      </c>
      <c r="C68" s="17">
        <f>IF($B68&lt;=0,0,$B68*(POWER(1+Calculator!$C$10/100,1/12)-1))</f>
        <v>7544.790232145514</v>
      </c>
      <c r="D68" s="17">
        <f t="shared" ref="D68:D131" si="4">$B68+$C68</f>
        <v>1859425.2516032036</v>
      </c>
      <c r="E68" s="17">
        <f>$I$67</f>
        <v>1427589.5313153048</v>
      </c>
      <c r="F68" s="17">
        <f>IF(OR($D68&lt;=0,$A68&gt;Calculator!$C$11*12),0,MIN($D68,Calculator!$C$9/(1-(Calculator!$C$12/100)*MAX(0,1-$E68/MAX($D68,0.0001)))))</f>
        <v>10360.935903295827</v>
      </c>
      <c r="G68" s="17">
        <f>$F68*(Calculator!$C$12/100)*MAX(0,1-$E68/MAX($D68,0.0001))</f>
        <v>360.93590329582861</v>
      </c>
      <c r="H68" s="17">
        <f t="shared" ref="H68:H131" si="5">$F68-$G68</f>
        <v>9999.9999999999982</v>
      </c>
      <c r="I68" s="17">
        <f t="shared" ref="I68:I131" si="6">$E68-IF($D68&lt;=0,0,$E68*$F68/MAX($D68,0.0001))</f>
        <v>1419634.8347673146</v>
      </c>
      <c r="J68" s="17">
        <f t="shared" ref="J68:J131" si="7">MAX(0,$D68-$F68)</f>
        <v>1849064.3156999077</v>
      </c>
      <c r="K68" s="18">
        <f>IF(AND($J68&lt;=0.5,$A68&lt;=Calculator!$C$11*12),1,0)</f>
        <v>0</v>
      </c>
    </row>
    <row r="69" spans="1:11" x14ac:dyDescent="0.25">
      <c r="A69" s="19">
        <v>66</v>
      </c>
      <c r="B69" s="20">
        <f>$J$68</f>
        <v>1849064.3156999077</v>
      </c>
      <c r="C69" s="20">
        <f>IF($B69&lt;=0,0,$B69*(POWER(1+Calculator!$C$10/100,1/12)-1))</f>
        <v>7533.316906088462</v>
      </c>
      <c r="D69" s="20">
        <f t="shared" si="4"/>
        <v>1856597.6326059962</v>
      </c>
      <c r="E69" s="20">
        <f>$I$68</f>
        <v>1419634.8347673146</v>
      </c>
      <c r="F69" s="20">
        <f>IF(OR($D69&lt;=0,$A69&gt;Calculator!$C$11*12),0,MIN($D69,Calculator!$C$9/(1-(Calculator!$C$12/100)*MAX(0,1-$E69/MAX($D69,0.0001)))))</f>
        <v>10365.954619341379</v>
      </c>
      <c r="G69" s="20">
        <f>$F69*(Calculator!$C$12/100)*MAX(0,1-$E69/MAX($D69,0.0001))</f>
        <v>365.9546193413787</v>
      </c>
      <c r="H69" s="20">
        <f t="shared" si="5"/>
        <v>10000</v>
      </c>
      <c r="I69" s="20">
        <f t="shared" si="6"/>
        <v>1411708.5776102492</v>
      </c>
      <c r="J69" s="20">
        <f t="shared" si="7"/>
        <v>1846231.6779866549</v>
      </c>
      <c r="K69" s="21">
        <f>IF(AND($J69&lt;=0.5,$A69&lt;=Calculator!$C$11*12),1,0)</f>
        <v>0</v>
      </c>
    </row>
    <row r="70" spans="1:11" x14ac:dyDescent="0.25">
      <c r="A70" s="16">
        <v>67</v>
      </c>
      <c r="B70" s="17">
        <f>$J$69</f>
        <v>1846231.6779866549</v>
      </c>
      <c r="C70" s="17">
        <f>IF($B70&lt;=0,0,$B70*(POWER(1+Calculator!$C$10/100,1/12)-1))</f>
        <v>7521.7763894104392</v>
      </c>
      <c r="D70" s="17">
        <f t="shared" si="4"/>
        <v>1853753.4543760654</v>
      </c>
      <c r="E70" s="17">
        <f>$I$69</f>
        <v>1411708.5776102492</v>
      </c>
      <c r="F70" s="17">
        <f>IF(OR($D70&lt;=0,$A70&gt;Calculator!$C$11*12),0,MIN($D70,Calculator!$C$9/(1-(Calculator!$C$12/100)*MAX(0,1-$E70/MAX($D70,0.0001)))))</f>
        <v>10370.95780627651</v>
      </c>
      <c r="G70" s="17">
        <f>$F70*(Calculator!$C$12/100)*MAX(0,1-$E70/MAX($D70,0.0001))</f>
        <v>370.95780627650959</v>
      </c>
      <c r="H70" s="17">
        <f t="shared" si="5"/>
        <v>10000</v>
      </c>
      <c r="I70" s="17">
        <f t="shared" si="6"/>
        <v>1403810.6718458161</v>
      </c>
      <c r="J70" s="17">
        <f t="shared" si="7"/>
        <v>1843382.4965697888</v>
      </c>
      <c r="K70" s="18">
        <f>IF(AND($J70&lt;=0.5,$A70&lt;=Calculator!$C$11*12),1,0)</f>
        <v>0</v>
      </c>
    </row>
    <row r="71" spans="1:11" x14ac:dyDescent="0.25">
      <c r="A71" s="19">
        <v>68</v>
      </c>
      <c r="B71" s="20">
        <f>$J$70</f>
        <v>1843382.4965697888</v>
      </c>
      <c r="C71" s="20">
        <f>IF($B71&lt;=0,0,$B71*(POWER(1+Calculator!$C$10/100,1/12)-1))</f>
        <v>7510.168471636056</v>
      </c>
      <c r="D71" s="20">
        <f t="shared" si="4"/>
        <v>1850892.6650414248</v>
      </c>
      <c r="E71" s="20">
        <f>$I$70</f>
        <v>1403810.6718458161</v>
      </c>
      <c r="F71" s="20">
        <f>IF(OR($D71&lt;=0,$A71&gt;Calculator!$C$11*12),0,MIN($D71,Calculator!$C$9/(1-(Calculator!$C$12/100)*MAX(0,1-$E71/MAX($D71,0.0001)))))</f>
        <v>10375.945494903675</v>
      </c>
      <c r="G71" s="20">
        <f>$F71*(Calculator!$C$12/100)*MAX(0,1-$E71/MAX($D71,0.0001))</f>
        <v>375.94549490367461</v>
      </c>
      <c r="H71" s="20">
        <f t="shared" si="5"/>
        <v>10000</v>
      </c>
      <c r="I71" s="20">
        <f t="shared" si="6"/>
        <v>1395941.0296502702</v>
      </c>
      <c r="J71" s="20">
        <f t="shared" si="7"/>
        <v>1840516.7195465211</v>
      </c>
      <c r="K71" s="21">
        <f>IF(AND($J71&lt;=0.5,$A71&lt;=Calculator!$C$11*12),1,0)</f>
        <v>0</v>
      </c>
    </row>
    <row r="72" spans="1:11" x14ac:dyDescent="0.25">
      <c r="A72" s="16">
        <v>69</v>
      </c>
      <c r="B72" s="17">
        <f>$J$71</f>
        <v>1840516.7195465211</v>
      </c>
      <c r="C72" s="17">
        <f>IF($B72&lt;=0,0,$B72*(POWER(1+Calculator!$C$10/100,1/12)-1))</f>
        <v>7498.4929413069276</v>
      </c>
      <c r="D72" s="17">
        <f t="shared" si="4"/>
        <v>1848015.212487828</v>
      </c>
      <c r="E72" s="17">
        <f>$I$71</f>
        <v>1395941.0296502702</v>
      </c>
      <c r="F72" s="17">
        <f>IF(OR($D72&lt;=0,$A72&gt;Calculator!$C$11*12),0,MIN($D72,Calculator!$C$9/(1-(Calculator!$C$12/100)*MAX(0,1-$E72/MAX($D72,0.0001)))))</f>
        <v>10380.917716090202</v>
      </c>
      <c r="G72" s="17">
        <f>$F72*(Calculator!$C$12/100)*MAX(0,1-$E72/MAX($D72,0.0001))</f>
        <v>380.91771609020077</v>
      </c>
      <c r="H72" s="17">
        <f t="shared" si="5"/>
        <v>10000.000000000002</v>
      </c>
      <c r="I72" s="17">
        <f t="shared" si="6"/>
        <v>1388099.5633747813</v>
      </c>
      <c r="J72" s="17">
        <f t="shared" si="7"/>
        <v>1837634.2947717379</v>
      </c>
      <c r="K72" s="18">
        <f>IF(AND($J72&lt;=0.5,$A72&lt;=Calculator!$C$11*12),1,0)</f>
        <v>0</v>
      </c>
    </row>
    <row r="73" spans="1:11" x14ac:dyDescent="0.25">
      <c r="A73" s="19">
        <v>70</v>
      </c>
      <c r="B73" s="20">
        <f>$J$72</f>
        <v>1837634.2947717379</v>
      </c>
      <c r="C73" s="20">
        <f>IF($B73&lt;=0,0,$B73*(POWER(1+Calculator!$C$10/100,1/12)-1))</f>
        <v>7486.7495859774062</v>
      </c>
      <c r="D73" s="20">
        <f t="shared" si="4"/>
        <v>1845121.0443577152</v>
      </c>
      <c r="E73" s="20">
        <f>$I$72</f>
        <v>1388099.5633747813</v>
      </c>
      <c r="F73" s="20">
        <f>IF(OR($D73&lt;=0,$A73&gt;Calculator!$C$11*12),0,MIN($D73,Calculator!$C$9/(1-(Calculator!$C$12/100)*MAX(0,1-$E73/MAX($D73,0.0001)))))</f>
        <v>10385.874500767166</v>
      </c>
      <c r="G73" s="20">
        <f>$F73*(Calculator!$C$12/100)*MAX(0,1-$E73/MAX($D73,0.0001))</f>
        <v>385.87450076716584</v>
      </c>
      <c r="H73" s="20">
        <f t="shared" si="5"/>
        <v>10000</v>
      </c>
      <c r="I73" s="20">
        <f t="shared" si="6"/>
        <v>1380286.1855457951</v>
      </c>
      <c r="J73" s="20">
        <f t="shared" si="7"/>
        <v>1834735.1698569481</v>
      </c>
      <c r="K73" s="21">
        <f>IF(AND($J73&lt;=0.5,$A73&lt;=Calculator!$C$11*12),1,0)</f>
        <v>0</v>
      </c>
    </row>
    <row r="74" spans="1:11" x14ac:dyDescent="0.25">
      <c r="A74" s="16">
        <v>71</v>
      </c>
      <c r="B74" s="17">
        <f>$J$73</f>
        <v>1834735.1698569481</v>
      </c>
      <c r="C74" s="17">
        <f>IF($B74&lt;=0,0,$B74*(POWER(1+Calculator!$C$10/100,1/12)-1))</f>
        <v>7474.9381922102939</v>
      </c>
      <c r="D74" s="17">
        <f t="shared" si="4"/>
        <v>1842210.1080491585</v>
      </c>
      <c r="E74" s="17">
        <f>$I$73</f>
        <v>1380286.1855457951</v>
      </c>
      <c r="F74" s="17">
        <f>IF(OR($D74&lt;=0,$A74&gt;Calculator!$C$11*12),0,MIN($D74,Calculator!$C$9/(1-(Calculator!$C$12/100)*MAX(0,1-$E74/MAX($D74,0.0001)))))</f>
        <v>10390.815879928281</v>
      </c>
      <c r="G74" s="17">
        <f>$F74*(Calculator!$C$12/100)*MAX(0,1-$E74/MAX($D74,0.0001))</f>
        <v>390.8158799282815</v>
      </c>
      <c r="H74" s="17">
        <f t="shared" si="5"/>
        <v>10000</v>
      </c>
      <c r="I74" s="17">
        <f t="shared" si="6"/>
        <v>1372500.8088653886</v>
      </c>
      <c r="J74" s="17">
        <f t="shared" si="7"/>
        <v>1831819.2921692303</v>
      </c>
      <c r="K74" s="18">
        <f>IF(AND($J74&lt;=0.5,$A74&lt;=Calculator!$C$11*12),1,0)</f>
        <v>0</v>
      </c>
    </row>
    <row r="75" spans="1:11" x14ac:dyDescent="0.25">
      <c r="A75" s="19">
        <v>72</v>
      </c>
      <c r="B75" s="20">
        <f>$J$74</f>
        <v>1831819.2921692303</v>
      </c>
      <c r="C75" s="20">
        <f>IF($B75&lt;=0,0,$B75*(POWER(1+Calculator!$C$10/100,1/12)-1))</f>
        <v>7463.0585455725532</v>
      </c>
      <c r="D75" s="20">
        <f t="shared" si="4"/>
        <v>1839282.3507148027</v>
      </c>
      <c r="E75" s="20">
        <f>$I$74</f>
        <v>1372500.8088653886</v>
      </c>
      <c r="F75" s="20">
        <f>IF(OR($D75&lt;=0,$A75&gt;Calculator!$C$11*12),0,MIN($D75,Calculator!$C$9/(1-(Calculator!$C$12/100)*MAX(0,1-$E75/MAX($D75,0.0001)))))</f>
        <v>10395.741884628784</v>
      </c>
      <c r="G75" s="20">
        <f>$F75*(Calculator!$C$12/100)*MAX(0,1-$E75/MAX($D75,0.0001))</f>
        <v>395.74188462878266</v>
      </c>
      <c r="H75" s="20">
        <f t="shared" si="5"/>
        <v>10000.000000000002</v>
      </c>
      <c r="I75" s="20">
        <f t="shared" si="6"/>
        <v>1364743.3462116183</v>
      </c>
      <c r="J75" s="20">
        <f t="shared" si="7"/>
        <v>1828886.608830174</v>
      </c>
      <c r="K75" s="21">
        <f>IF(AND($J75&lt;=0.5,$A75&lt;=Calculator!$C$11*12),1,0)</f>
        <v>0</v>
      </c>
    </row>
    <row r="76" spans="1:11" x14ac:dyDescent="0.25">
      <c r="A76" s="16">
        <v>73</v>
      </c>
      <c r="B76" s="17">
        <f>$J$75</f>
        <v>1828886.608830174</v>
      </c>
      <c r="C76" s="17">
        <f>IF($B76&lt;=0,0,$B76*(POWER(1+Calculator!$C$10/100,1/12)-1))</f>
        <v>7451.1104306309944</v>
      </c>
      <c r="D76" s="17">
        <f t="shared" si="4"/>
        <v>1836337.7192608051</v>
      </c>
      <c r="E76" s="17">
        <f>$I$75</f>
        <v>1364743.3462116183</v>
      </c>
      <c r="F76" s="17">
        <f>IF(OR($D76&lt;=0,$A76&gt;Calculator!$C$11*12),0,MIN($D76,Calculator!$C$9/(1-(Calculator!$C$12/100)*MAX(0,1-$E76/MAX($D76,0.0001)))))</f>
        <v>10400.652545984323</v>
      </c>
      <c r="G76" s="17">
        <f>$F76*(Calculator!$C$12/100)*MAX(0,1-$E76/MAX($D76,0.0001))</f>
        <v>400.65254598432267</v>
      </c>
      <c r="H76" s="17">
        <f t="shared" si="5"/>
        <v>10000</v>
      </c>
      <c r="I76" s="17">
        <f t="shared" si="6"/>
        <v>1357013.7106388628</v>
      </c>
      <c r="J76" s="17">
        <f t="shared" si="7"/>
        <v>1825937.0667148207</v>
      </c>
      <c r="K76" s="18">
        <f>IF(AND($J76&lt;=0.5,$A76&lt;=Calculator!$C$11*12),1,0)</f>
        <v>0</v>
      </c>
    </row>
    <row r="77" spans="1:11" x14ac:dyDescent="0.25">
      <c r="A77" s="19">
        <v>74</v>
      </c>
      <c r="B77" s="20">
        <f>$J$76</f>
        <v>1825937.0667148207</v>
      </c>
      <c r="C77" s="20">
        <f>IF($B77&lt;=0,0,$B77*(POWER(1+Calculator!$C$10/100,1/12)-1))</f>
        <v>7439.0936309479612</v>
      </c>
      <c r="D77" s="20">
        <f t="shared" si="4"/>
        <v>1833376.1603457686</v>
      </c>
      <c r="E77" s="20">
        <f>$I$76</f>
        <v>1357013.7106388628</v>
      </c>
      <c r="F77" s="20">
        <f>IF(OR($D77&lt;=0,$A77&gt;Calculator!$C$11*12),0,MIN($D77,Calculator!$C$9/(1-(Calculator!$C$12/100)*MAX(0,1-$E77/MAX($D77,0.0001)))))</f>
        <v>10405.547895169871</v>
      </c>
      <c r="G77" s="20">
        <f>$F77*(Calculator!$C$12/100)*MAX(0,1-$E77/MAX($D77,0.0001))</f>
        <v>405.54789516987216</v>
      </c>
      <c r="H77" s="20">
        <f t="shared" si="5"/>
        <v>10000</v>
      </c>
      <c r="I77" s="20">
        <f t="shared" si="6"/>
        <v>1349311.8153781588</v>
      </c>
      <c r="J77" s="20">
        <f t="shared" si="7"/>
        <v>1822970.6124505987</v>
      </c>
      <c r="K77" s="21">
        <f>IF(AND($J77&lt;=0.5,$A77&lt;=Calculator!$C$11*12),1,0)</f>
        <v>0</v>
      </c>
    </row>
    <row r="78" spans="1:11" x14ac:dyDescent="0.25">
      <c r="A78" s="16">
        <v>75</v>
      </c>
      <c r="B78" s="17">
        <f>$J$77</f>
        <v>1822970.6124505987</v>
      </c>
      <c r="C78" s="17">
        <f>IF($B78&lt;=0,0,$B78*(POWER(1+Calculator!$C$10/100,1/12)-1))</f>
        <v>7427.00792907699</v>
      </c>
      <c r="D78" s="17">
        <f t="shared" si="4"/>
        <v>1830397.6203796756</v>
      </c>
      <c r="E78" s="17">
        <f>$I$77</f>
        <v>1349311.8153781588</v>
      </c>
      <c r="F78" s="17">
        <f>IF(OR($D78&lt;=0,$A78&gt;Calculator!$C$11*12),0,MIN($D78,Calculator!$C$9/(1-(Calculator!$C$12/100)*MAX(0,1-$E78/MAX($D78,0.0001)))))</f>
        <v>10410.427963418628</v>
      </c>
      <c r="G78" s="17">
        <f>$F78*(Calculator!$C$12/100)*MAX(0,1-$E78/MAX($D78,0.0001))</f>
        <v>410.42796341862771</v>
      </c>
      <c r="H78" s="17">
        <f t="shared" si="5"/>
        <v>10000</v>
      </c>
      <c r="I78" s="17">
        <f t="shared" si="6"/>
        <v>1341637.573837531</v>
      </c>
      <c r="J78" s="17">
        <f t="shared" si="7"/>
        <v>1819987.192416257</v>
      </c>
      <c r="K78" s="18">
        <f>IF(AND($J78&lt;=0.5,$A78&lt;=Calculator!$C$11*12),1,0)</f>
        <v>0</v>
      </c>
    </row>
    <row r="79" spans="1:11" x14ac:dyDescent="0.25">
      <c r="A79" s="19">
        <v>76</v>
      </c>
      <c r="B79" s="20">
        <f>$J$78</f>
        <v>1819987.192416257</v>
      </c>
      <c r="C79" s="20">
        <f>IF($B79&lt;=0,0,$B79*(POWER(1+Calculator!$C$10/100,1/12)-1))</f>
        <v>7414.8531065584648</v>
      </c>
      <c r="D79" s="20">
        <f t="shared" si="4"/>
        <v>1827402.0455228155</v>
      </c>
      <c r="E79" s="20">
        <f>$I$78</f>
        <v>1341637.573837531</v>
      </c>
      <c r="F79" s="20">
        <f>IF(OR($D79&lt;=0,$A79&gt;Calculator!$C$11*12),0,MIN($D79,Calculator!$C$9/(1-(Calculator!$C$12/100)*MAX(0,1-$E79/MAX($D79,0.0001)))))</f>
        <v>10415.292782020922</v>
      </c>
      <c r="G79" s="20">
        <f>$F79*(Calculator!$C$12/100)*MAX(0,1-$E79/MAX($D79,0.0001))</f>
        <v>415.29278202092149</v>
      </c>
      <c r="H79" s="20">
        <f t="shared" si="5"/>
        <v>10000.000000000002</v>
      </c>
      <c r="I79" s="20">
        <f t="shared" si="6"/>
        <v>1333990.8996023163</v>
      </c>
      <c r="J79" s="20">
        <f t="shared" si="7"/>
        <v>1816986.7527407946</v>
      </c>
      <c r="K79" s="21">
        <f>IF(AND($J79&lt;=0.5,$A79&lt;=Calculator!$C$11*12),1,0)</f>
        <v>0</v>
      </c>
    </row>
    <row r="80" spans="1:11" x14ac:dyDescent="0.25">
      <c r="A80" s="16">
        <v>77</v>
      </c>
      <c r="B80" s="17">
        <f>$J$79</f>
        <v>1816986.7527407946</v>
      </c>
      <c r="C80" s="17">
        <f>IF($B80&lt;=0,0,$B80*(POWER(1+Calculator!$C$10/100,1/12)-1))</f>
        <v>7402.6289439152615</v>
      </c>
      <c r="D80" s="17">
        <f t="shared" si="4"/>
        <v>1824389.3816847098</v>
      </c>
      <c r="E80" s="17">
        <f>$I$79</f>
        <v>1333990.8996023163</v>
      </c>
      <c r="F80" s="17">
        <f>IF(OR($D80&lt;=0,$A80&gt;Calculator!$C$11*12),0,MIN($D80,Calculator!$C$9/(1-(Calculator!$C$12/100)*MAX(0,1-$E80/MAX($D80,0.0001)))))</f>
        <v>10420.142382323138</v>
      </c>
      <c r="G80" s="17">
        <f>$F80*(Calculator!$C$12/100)*MAX(0,1-$E80/MAX($D80,0.0001))</f>
        <v>420.14238232313897</v>
      </c>
      <c r="H80" s="17">
        <f t="shared" si="5"/>
        <v>9999.9999999999982</v>
      </c>
      <c r="I80" s="17">
        <f t="shared" si="6"/>
        <v>1326371.7064354809</v>
      </c>
      <c r="J80" s="17">
        <f t="shared" si="7"/>
        <v>1813969.2393023868</v>
      </c>
      <c r="K80" s="18">
        <f>IF(AND($J80&lt;=0.5,$A80&lt;=Calculator!$C$11*12),1,0)</f>
        <v>0</v>
      </c>
    </row>
    <row r="81" spans="1:11" x14ac:dyDescent="0.25">
      <c r="A81" s="19">
        <v>78</v>
      </c>
      <c r="B81" s="20">
        <f>$J$80</f>
        <v>1813969.2393023868</v>
      </c>
      <c r="C81" s="20">
        <f>IF($B81&lt;=0,0,$B81*(POWER(1+Calculator!$C$10/100,1/12)-1))</f>
        <v>7390.3352206483651</v>
      </c>
      <c r="D81" s="20">
        <f t="shared" si="4"/>
        <v>1821359.5745230352</v>
      </c>
      <c r="E81" s="20">
        <f>$I$80</f>
        <v>1326371.7064354809</v>
      </c>
      <c r="F81" s="20">
        <f>IF(OR($D81&lt;=0,$A81&gt;Calculator!$C$11*12),0,MIN($D81,Calculator!$C$9/(1-(Calculator!$C$12/100)*MAX(0,1-$E81/MAX($D81,0.0001)))))</f>
        <v>10424.976795726645</v>
      </c>
      <c r="G81" s="20">
        <f>$F81*(Calculator!$C$12/100)*MAX(0,1-$E81/MAX($D81,0.0001))</f>
        <v>424.97679572664407</v>
      </c>
      <c r="H81" s="20">
        <f t="shared" si="5"/>
        <v>10000</v>
      </c>
      <c r="I81" s="20">
        <f t="shared" si="6"/>
        <v>1318779.9082779319</v>
      </c>
      <c r="J81" s="20">
        <f t="shared" si="7"/>
        <v>1810934.5977273085</v>
      </c>
      <c r="K81" s="21">
        <f>IF(AND($J81&lt;=0.5,$A81&lt;=Calculator!$C$11*12),1,0)</f>
        <v>0</v>
      </c>
    </row>
    <row r="82" spans="1:11" x14ac:dyDescent="0.25">
      <c r="A82" s="16">
        <v>79</v>
      </c>
      <c r="B82" s="17">
        <f>$J$81</f>
        <v>1810934.5977273085</v>
      </c>
      <c r="C82" s="17">
        <f>IF($B82&lt;=0,0,$B82*(POWER(1+Calculator!$C$10/100,1/12)-1))</f>
        <v>7377.9717152324911</v>
      </c>
      <c r="D82" s="17">
        <f t="shared" si="4"/>
        <v>1818312.5694425411</v>
      </c>
      <c r="E82" s="17">
        <f>$I$81</f>
        <v>1318779.9082779319</v>
      </c>
      <c r="F82" s="17">
        <f>IF(OR($D82&lt;=0,$A82&gt;Calculator!$C$11*12),0,MIN($D82,Calculator!$C$9/(1-(Calculator!$C$12/100)*MAX(0,1-$E82/MAX($D82,0.0001)))))</f>
        <v>10429.796053686707</v>
      </c>
      <c r="G82" s="17">
        <f>$F82*(Calculator!$C$12/100)*MAX(0,1-$E82/MAX($D82,0.0001))</f>
        <v>429.79605368670622</v>
      </c>
      <c r="H82" s="17">
        <f t="shared" si="5"/>
        <v>10000</v>
      </c>
      <c r="I82" s="17">
        <f t="shared" si="6"/>
        <v>1311215.4192488231</v>
      </c>
      <c r="J82" s="17">
        <f t="shared" si="7"/>
        <v>1807882.7733888545</v>
      </c>
      <c r="K82" s="18">
        <f>IF(AND($J82&lt;=0.5,$A82&lt;=Calculator!$C$11*12),1,0)</f>
        <v>0</v>
      </c>
    </row>
    <row r="83" spans="1:11" x14ac:dyDescent="0.25">
      <c r="A83" s="19">
        <v>80</v>
      </c>
      <c r="B83" s="20">
        <f>$J$82</f>
        <v>1807882.7733888545</v>
      </c>
      <c r="C83" s="20">
        <f>IF($B83&lt;=0,0,$B83*(POWER(1+Calculator!$C$10/100,1/12)-1))</f>
        <v>7365.5382051116785</v>
      </c>
      <c r="D83" s="20">
        <f t="shared" si="4"/>
        <v>1815248.3115939661</v>
      </c>
      <c r="E83" s="20">
        <f>$I$82</f>
        <v>1311215.4192488231</v>
      </c>
      <c r="F83" s="20">
        <f>IF(OR($D83&lt;=0,$A83&gt;Calculator!$C$11*12),0,MIN($D83,Calculator!$C$9/(1-(Calculator!$C$12/100)*MAX(0,1-$E83/MAX($D83,0.0001)))))</f>
        <v>10434.600187711436</v>
      </c>
      <c r="G83" s="20">
        <f>$F83*(Calculator!$C$12/100)*MAX(0,1-$E83/MAX($D83,0.0001))</f>
        <v>434.60018771143609</v>
      </c>
      <c r="H83" s="20">
        <f t="shared" si="5"/>
        <v>10000</v>
      </c>
      <c r="I83" s="20">
        <f t="shared" si="6"/>
        <v>1303678.1536458544</v>
      </c>
      <c r="J83" s="20">
        <f t="shared" si="7"/>
        <v>1804813.7114062547</v>
      </c>
      <c r="K83" s="21">
        <f>IF(AND($J83&lt;=0.5,$A83&lt;=Calculator!$C$11*12),1,0)</f>
        <v>0</v>
      </c>
    </row>
    <row r="84" spans="1:11" x14ac:dyDescent="0.25">
      <c r="A84" s="16">
        <v>81</v>
      </c>
      <c r="B84" s="17">
        <f>$J$83</f>
        <v>1804813.7114062547</v>
      </c>
      <c r="C84" s="17">
        <f>IF($B84&lt;=0,0,$B84*(POWER(1+Calculator!$C$10/100,1/12)-1))</f>
        <v>7353.0344666948777</v>
      </c>
      <c r="D84" s="17">
        <f t="shared" si="4"/>
        <v>1812166.7458729495</v>
      </c>
      <c r="E84" s="17">
        <f>$I$83</f>
        <v>1303678.1536458544</v>
      </c>
      <c r="F84" s="17">
        <f>IF(OR($D84&lt;=0,$A84&gt;Calculator!$C$11*12),0,MIN($D84,Calculator!$C$9/(1-(Calculator!$C$12/100)*MAX(0,1-$E84/MAX($D84,0.0001)))))</f>
        <v>10439.389229360726</v>
      </c>
      <c r="G84" s="17">
        <f>$F84*(Calculator!$C$12/100)*MAX(0,1-$E84/MAX($D84,0.0001))</f>
        <v>439.38922936072606</v>
      </c>
      <c r="H84" s="17">
        <f t="shared" si="5"/>
        <v>10000</v>
      </c>
      <c r="I84" s="17">
        <f t="shared" si="6"/>
        <v>1296168.0259455652</v>
      </c>
      <c r="J84" s="17">
        <f t="shared" si="7"/>
        <v>1801727.3566435887</v>
      </c>
      <c r="K84" s="18">
        <f>IF(AND($J84&lt;=0.5,$A84&lt;=Calculator!$C$11*12),1,0)</f>
        <v>0</v>
      </c>
    </row>
    <row r="85" spans="1:11" x14ac:dyDescent="0.25">
      <c r="A85" s="19">
        <v>82</v>
      </c>
      <c r="B85" s="20">
        <f>$J$84</f>
        <v>1801727.3566435887</v>
      </c>
      <c r="C85" s="20">
        <f>IF($B85&lt;=0,0,$B85*(POWER(1+Calculator!$C$10/100,1/12)-1))</f>
        <v>7340.4602753515246</v>
      </c>
      <c r="D85" s="20">
        <f t="shared" si="4"/>
        <v>1809067.8169189403</v>
      </c>
      <c r="E85" s="20">
        <f>$I$84</f>
        <v>1296168.0259455652</v>
      </c>
      <c r="F85" s="20">
        <f>IF(OR($D85&lt;=0,$A85&gt;Calculator!$C$11*12),0,MIN($D85,Calculator!$C$9/(1-(Calculator!$C$12/100)*MAX(0,1-$E85/MAX($D85,0.0001)))))</f>
        <v>10444.163210245197</v>
      </c>
      <c r="G85" s="20">
        <f>$F85*(Calculator!$C$12/100)*MAX(0,1-$E85/MAX($D85,0.0001))</f>
        <v>444.16321024519664</v>
      </c>
      <c r="H85" s="20">
        <f t="shared" si="5"/>
        <v>10000</v>
      </c>
      <c r="I85" s="20">
        <f t="shared" si="6"/>
        <v>1288684.9508036212</v>
      </c>
      <c r="J85" s="20">
        <f t="shared" si="7"/>
        <v>1798623.6537086952</v>
      </c>
      <c r="K85" s="21">
        <f>IF(AND($J85&lt;=0.5,$A85&lt;=Calculator!$C$11*12),1,0)</f>
        <v>0</v>
      </c>
    </row>
    <row r="86" spans="1:11" x14ac:dyDescent="0.25">
      <c r="A86" s="16">
        <v>83</v>
      </c>
      <c r="B86" s="17">
        <f>$J$85</f>
        <v>1798623.6537086952</v>
      </c>
      <c r="C86" s="17">
        <f>IF($B86&lt;=0,0,$B86*(POWER(1+Calculator!$C$10/100,1/12)-1))</f>
        <v>7327.8154054070956</v>
      </c>
      <c r="D86" s="17">
        <f t="shared" si="4"/>
        <v>1805951.4691141022</v>
      </c>
      <c r="E86" s="17">
        <f>$I$85</f>
        <v>1288684.9508036212</v>
      </c>
      <c r="F86" s="17">
        <f>IF(OR($D86&lt;=0,$A86&gt;Calculator!$C$11*12),0,MIN($D86,Calculator!$C$9/(1-(Calculator!$C$12/100)*MAX(0,1-$E86/MAX($D86,0.0001)))))</f>
        <v>10448.922162025148</v>
      </c>
      <c r="G86" s="17">
        <f>$F86*(Calculator!$C$12/100)*MAX(0,1-$E86/MAX($D86,0.0001))</f>
        <v>448.92216202514845</v>
      </c>
      <c r="H86" s="17">
        <f t="shared" si="5"/>
        <v>10000</v>
      </c>
      <c r="I86" s="17">
        <f t="shared" si="6"/>
        <v>1281228.8430550972</v>
      </c>
      <c r="J86" s="17">
        <f t="shared" si="7"/>
        <v>1795502.546952077</v>
      </c>
      <c r="K86" s="18">
        <f>IF(AND($J86&lt;=0.5,$A86&lt;=Calculator!$C$11*12),1,0)</f>
        <v>0</v>
      </c>
    </row>
    <row r="87" spans="1:11" x14ac:dyDescent="0.25">
      <c r="A87" s="19">
        <v>84</v>
      </c>
      <c r="B87" s="20">
        <f>$J$86</f>
        <v>1795502.546952077</v>
      </c>
      <c r="C87" s="20">
        <f>IF($B87&lt;=0,0,$B87*(POWER(1+Calculator!$C$10/100,1/12)-1))</f>
        <v>7315.0996301386513</v>
      </c>
      <c r="D87" s="20">
        <f t="shared" si="4"/>
        <v>1802817.6465822156</v>
      </c>
      <c r="E87" s="20">
        <f>$I$86</f>
        <v>1281228.8430550972</v>
      </c>
      <c r="F87" s="20">
        <f>IF(OR($D87&lt;=0,$A87&gt;Calculator!$C$11*12),0,MIN($D87,Calculator!$C$9/(1-(Calculator!$C$12/100)*MAX(0,1-$E87/MAX($D87,0.0001)))))</f>
        <v>10453.666116409519</v>
      </c>
      <c r="G87" s="20">
        <f>$F87*(Calculator!$C$12/100)*MAX(0,1-$E87/MAX($D87,0.0001))</f>
        <v>453.66611640951913</v>
      </c>
      <c r="H87" s="20">
        <f t="shared" si="5"/>
        <v>10000</v>
      </c>
      <c r="I87" s="20">
        <f t="shared" si="6"/>
        <v>1273799.617714751</v>
      </c>
      <c r="J87" s="20">
        <f t="shared" si="7"/>
        <v>1792363.9804658061</v>
      </c>
      <c r="K87" s="21">
        <f>IF(AND($J87&lt;=0.5,$A87&lt;=Calculator!$C$11*12),1,0)</f>
        <v>0</v>
      </c>
    </row>
    <row r="88" spans="1:11" x14ac:dyDescent="0.25">
      <c r="A88" s="16">
        <v>85</v>
      </c>
      <c r="B88" s="17">
        <f>$J$87</f>
        <v>1792363.9804658061</v>
      </c>
      <c r="C88" s="17">
        <f>IF($B88&lt;=0,0,$B88*(POWER(1+Calculator!$C$10/100,1/12)-1))</f>
        <v>7302.3127217703732</v>
      </c>
      <c r="D88" s="17">
        <f t="shared" si="4"/>
        <v>1799666.2931875763</v>
      </c>
      <c r="E88" s="17">
        <f>$I$87</f>
        <v>1273799.617714751</v>
      </c>
      <c r="F88" s="17">
        <f>IF(OR($D88&lt;=0,$A88&gt;Calculator!$C$11*12),0,MIN($D88,Calculator!$C$9/(1-(Calculator!$C$12/100)*MAX(0,1-$E88/MAX($D88,0.0001)))))</f>
        <v>10458.39510515485</v>
      </c>
      <c r="G88" s="17">
        <f>$F88*(Calculator!$C$12/100)*MAX(0,1-$E88/MAX($D88,0.0001))</f>
        <v>458.3951051548496</v>
      </c>
      <c r="H88" s="17">
        <f t="shared" si="5"/>
        <v>10000</v>
      </c>
      <c r="I88" s="17">
        <f t="shared" si="6"/>
        <v>1266397.1899772952</v>
      </c>
      <c r="J88" s="17">
        <f t="shared" si="7"/>
        <v>1789207.8980824214</v>
      </c>
      <c r="K88" s="18">
        <f>IF(AND($J88&lt;=0.5,$A88&lt;=Calculator!$C$11*12),1,0)</f>
        <v>0</v>
      </c>
    </row>
    <row r="89" spans="1:11" x14ac:dyDescent="0.25">
      <c r="A89" s="19">
        <v>86</v>
      </c>
      <c r="B89" s="20">
        <f>$J$88</f>
        <v>1789207.8980824214</v>
      </c>
      <c r="C89" s="20">
        <f>IF($B89&lt;=0,0,$B89*(POWER(1+Calculator!$C$10/100,1/12)-1))</f>
        <v>7289.4544514690724</v>
      </c>
      <c r="D89" s="20">
        <f t="shared" si="4"/>
        <v>1796497.3525338904</v>
      </c>
      <c r="E89" s="20">
        <f>$I$88</f>
        <v>1266397.1899772952</v>
      </c>
      <c r="F89" s="20">
        <f>IF(OR($D89&lt;=0,$A89&gt;Calculator!$C$11*12),0,MIN($D89,Calculator!$C$9/(1-(Calculator!$C$12/100)*MAX(0,1-$E89/MAX($D89,0.0001)))))</f>
        <v>10463.10916006425</v>
      </c>
      <c r="G89" s="20">
        <f>$F89*(Calculator!$C$12/100)*MAX(0,1-$E89/MAX($D89,0.0001))</f>
        <v>463.10916006424998</v>
      </c>
      <c r="H89" s="20">
        <f t="shared" si="5"/>
        <v>10000</v>
      </c>
      <c r="I89" s="20">
        <f t="shared" si="6"/>
        <v>1259021.4752176593</v>
      </c>
      <c r="J89" s="20">
        <f t="shared" si="7"/>
        <v>1786034.2433738261</v>
      </c>
      <c r="K89" s="21">
        <f>IF(AND($J89&lt;=0.5,$A89&lt;=Calculator!$C$11*12),1,0)</f>
        <v>0</v>
      </c>
    </row>
    <row r="90" spans="1:11" x14ac:dyDescent="0.25">
      <c r="A90" s="16">
        <v>87</v>
      </c>
      <c r="B90" s="17">
        <f>$J$89</f>
        <v>1786034.2433738261</v>
      </c>
      <c r="C90" s="17">
        <f>IF($B90&lt;=0,0,$B90*(POWER(1+Calculator!$C$10/100,1/12)-1))</f>
        <v>7276.5245893396968</v>
      </c>
      <c r="D90" s="17">
        <f t="shared" si="4"/>
        <v>1793310.7679631659</v>
      </c>
      <c r="E90" s="17">
        <f>$I$89</f>
        <v>1259021.4752176593</v>
      </c>
      <c r="F90" s="17">
        <f>IF(OR($D90&lt;=0,$A90&gt;Calculator!$C$11*12),0,MIN($D90,Calculator!$C$9/(1-(Calculator!$C$12/100)*MAX(0,1-$E90/MAX($D90,0.0001)))))</f>
        <v>10467.808312986379</v>
      </c>
      <c r="G90" s="17">
        <f>$F90*(Calculator!$C$12/100)*MAX(0,1-$E90/MAX($D90,0.0001))</f>
        <v>467.80831298637781</v>
      </c>
      <c r="H90" s="17">
        <f t="shared" si="5"/>
        <v>10000.000000000002</v>
      </c>
      <c r="I90" s="17">
        <f t="shared" si="6"/>
        <v>1251672.3889912488</v>
      </c>
      <c r="J90" s="17">
        <f t="shared" si="7"/>
        <v>1782842.9596501796</v>
      </c>
      <c r="K90" s="18">
        <f>IF(AND($J90&lt;=0.5,$A90&lt;=Calculator!$C$11*12),1,0)</f>
        <v>0</v>
      </c>
    </row>
    <row r="91" spans="1:11" x14ac:dyDescent="0.25">
      <c r="A91" s="19">
        <v>88</v>
      </c>
      <c r="B91" s="20">
        <f>$J$90</f>
        <v>1782842.9596501796</v>
      </c>
      <c r="C91" s="20">
        <f>IF($B91&lt;=0,0,$B91*(POWER(1+Calculator!$C$10/100,1/12)-1))</f>
        <v>7263.5229044208181</v>
      </c>
      <c r="D91" s="20">
        <f t="shared" si="4"/>
        <v>1790106.4825546003</v>
      </c>
      <c r="E91" s="20">
        <f>$I$90</f>
        <v>1251672.3889912488</v>
      </c>
      <c r="F91" s="20">
        <f>IF(OR($D91&lt;=0,$A91&gt;Calculator!$C$11*12),0,MIN($D91,Calculator!$C$9/(1-(Calculator!$C$12/100)*MAX(0,1-$E91/MAX($D91,0.0001)))))</f>
        <v>10472.492595814416</v>
      </c>
      <c r="G91" s="20">
        <f>$F91*(Calculator!$C$12/100)*MAX(0,1-$E91/MAX($D91,0.0001))</f>
        <v>472.49259581441595</v>
      </c>
      <c r="H91" s="20">
        <f t="shared" si="5"/>
        <v>10000</v>
      </c>
      <c r="I91" s="20">
        <f t="shared" si="6"/>
        <v>1244349.8470341971</v>
      </c>
      <c r="J91" s="20">
        <f t="shared" si="7"/>
        <v>1779633.9899587859</v>
      </c>
      <c r="K91" s="21">
        <f>IF(AND($J91&lt;=0.5,$A91&lt;=Calculator!$C$11*12),1,0)</f>
        <v>0</v>
      </c>
    </row>
    <row r="92" spans="1:11" x14ac:dyDescent="0.25">
      <c r="A92" s="16">
        <v>89</v>
      </c>
      <c r="B92" s="17">
        <f>$J$91</f>
        <v>1779633.9899587859</v>
      </c>
      <c r="C92" s="17">
        <f>IF($B92&lt;=0,0,$B92*(POWER(1+Calculator!$C$10/100,1/12)-1))</f>
        <v>7250.4491646801052</v>
      </c>
      <c r="D92" s="17">
        <f t="shared" si="4"/>
        <v>1786884.4391234661</v>
      </c>
      <c r="E92" s="17">
        <f>$I$91</f>
        <v>1244349.8470341971</v>
      </c>
      <c r="F92" s="17">
        <f>IF(OR($D92&lt;=0,$A92&gt;Calculator!$C$11*12),0,MIN($D92,Calculator!$C$9/(1-(Calculator!$C$12/100)*MAX(0,1-$E92/MAX($D92,0.0001)))))</f>
        <v>10477.162040485064</v>
      </c>
      <c r="G92" s="17">
        <f>$F92*(Calculator!$C$12/100)*MAX(0,1-$E92/MAX($D92,0.0001))</f>
        <v>477.16204048506307</v>
      </c>
      <c r="H92" s="17">
        <f t="shared" si="5"/>
        <v>10000</v>
      </c>
      <c r="I92" s="17">
        <f t="shared" si="6"/>
        <v>1237053.7652636124</v>
      </c>
      <c r="J92" s="17">
        <f t="shared" si="7"/>
        <v>1776407.2770829811</v>
      </c>
      <c r="K92" s="18">
        <f>IF(AND($J92&lt;=0.5,$A92&lt;=Calculator!$C$11*12),1,0)</f>
        <v>0</v>
      </c>
    </row>
    <row r="93" spans="1:11" x14ac:dyDescent="0.25">
      <c r="A93" s="19">
        <v>90</v>
      </c>
      <c r="B93" s="20">
        <f>$J$92</f>
        <v>1776407.2770829811</v>
      </c>
      <c r="C93" s="20">
        <f>IF($B93&lt;=0,0,$B93*(POWER(1+Calculator!$C$10/100,1/12)-1))</f>
        <v>7237.3031370097842</v>
      </c>
      <c r="D93" s="20">
        <f t="shared" si="4"/>
        <v>1783644.5802199908</v>
      </c>
      <c r="E93" s="20">
        <f>$I$92</f>
        <v>1237053.7652636124</v>
      </c>
      <c r="F93" s="20">
        <f>IF(OR($D93&lt;=0,$A93&gt;Calculator!$C$11*12),0,MIN($D93,Calculator!$C$9/(1-(Calculator!$C$12/100)*MAX(0,1-$E93/MAX($D93,0.0001)))))</f>
        <v>10481.816678977522</v>
      </c>
      <c r="G93" s="20">
        <f>$F93*(Calculator!$C$12/100)*MAX(0,1-$E93/MAX($D93,0.0001))</f>
        <v>481.81667897752209</v>
      </c>
      <c r="H93" s="20">
        <f t="shared" si="5"/>
        <v>10000</v>
      </c>
      <c r="I93" s="20">
        <f t="shared" si="6"/>
        <v>1229784.0597778184</v>
      </c>
      <c r="J93" s="20">
        <f t="shared" si="7"/>
        <v>1773162.7635410132</v>
      </c>
      <c r="K93" s="21">
        <f>IF(AND($J93&lt;=0.5,$A93&lt;=Calculator!$C$11*12),1,0)</f>
        <v>0</v>
      </c>
    </row>
    <row r="94" spans="1:11" x14ac:dyDescent="0.25">
      <c r="A94" s="16">
        <v>91</v>
      </c>
      <c r="B94" s="17">
        <f>$J$93</f>
        <v>1773162.7635410132</v>
      </c>
      <c r="C94" s="17">
        <f>IF($B94&lt;=0,0,$B94*(POWER(1+Calculator!$C$10/100,1/12)-1))</f>
        <v>7224.0845872220834</v>
      </c>
      <c r="D94" s="17">
        <f t="shared" si="4"/>
        <v>1780386.8481282354</v>
      </c>
      <c r="E94" s="17">
        <f>$I$93</f>
        <v>1229784.0597778184</v>
      </c>
      <c r="F94" s="17">
        <f>IF(OR($D94&lt;=0,$A94&gt;Calculator!$C$11*12),0,MIN($D94,Calculator!$C$9/(1-(Calculator!$C$12/100)*MAX(0,1-$E94/MAX($D94,0.0001)))))</f>
        <v>10486.456543312503</v>
      </c>
      <c r="G94" s="17">
        <f>$F94*(Calculator!$C$12/100)*MAX(0,1-$E94/MAX($D94,0.0001))</f>
        <v>486.45654331250148</v>
      </c>
      <c r="H94" s="17">
        <f t="shared" si="5"/>
        <v>10000.000000000002</v>
      </c>
      <c r="I94" s="17">
        <f t="shared" si="6"/>
        <v>1222540.6468565892</v>
      </c>
      <c r="J94" s="17">
        <f t="shared" si="7"/>
        <v>1769900.391584923</v>
      </c>
      <c r="K94" s="18">
        <f>IF(AND($J94&lt;=0.5,$A94&lt;=Calculator!$C$11*12),1,0)</f>
        <v>0</v>
      </c>
    </row>
    <row r="95" spans="1:11" x14ac:dyDescent="0.25">
      <c r="A95" s="19">
        <v>92</v>
      </c>
      <c r="B95" s="20">
        <f>$J$94</f>
        <v>1769900.391584923</v>
      </c>
      <c r="C95" s="20">
        <f>IF($B95&lt;=0,0,$B95*(POWER(1+Calculator!$C$10/100,1/12)-1))</f>
        <v>7210.7932800446688</v>
      </c>
      <c r="D95" s="20">
        <f t="shared" si="4"/>
        <v>1777111.1848649676</v>
      </c>
      <c r="E95" s="20">
        <f>$I$94</f>
        <v>1222540.6468565892</v>
      </c>
      <c r="F95" s="20">
        <f>IF(OR($D95&lt;=0,$A95&gt;Calculator!$C$11*12),0,MIN($D95,Calculator!$C$9/(1-(Calculator!$C$12/100)*MAX(0,1-$E95/MAX($D95,0.0001)))))</f>
        <v>10491.081665551217</v>
      </c>
      <c r="G95" s="20">
        <f>$F95*(Calculator!$C$12/100)*MAX(0,1-$E95/MAX($D95,0.0001))</f>
        <v>491.0816655512175</v>
      </c>
      <c r="H95" s="20">
        <f t="shared" si="5"/>
        <v>10000</v>
      </c>
      <c r="I95" s="20">
        <f t="shared" si="6"/>
        <v>1215323.4429613794</v>
      </c>
      <c r="J95" s="20">
        <f t="shared" si="7"/>
        <v>1766620.1031994163</v>
      </c>
      <c r="K95" s="21">
        <f>IF(AND($J95&lt;=0.5,$A95&lt;=Calculator!$C$11*12),1,0)</f>
        <v>0</v>
      </c>
    </row>
    <row r="96" spans="1:11" x14ac:dyDescent="0.25">
      <c r="A96" s="16">
        <v>93</v>
      </c>
      <c r="B96" s="17">
        <f>$J$95</f>
        <v>1766620.1031994163</v>
      </c>
      <c r="C96" s="17">
        <f>IF($B96&lt;=0,0,$B96*(POWER(1+Calculator!$C$10/100,1/12)-1))</f>
        <v>7197.4289791160509</v>
      </c>
      <c r="D96" s="17">
        <f t="shared" si="4"/>
        <v>1773817.5321785323</v>
      </c>
      <c r="E96" s="17">
        <f>$I$95</f>
        <v>1215323.4429613794</v>
      </c>
      <c r="F96" s="17">
        <f>IF(OR($D96&lt;=0,$A96&gt;Calculator!$C$11*12),0,MIN($D96,Calculator!$C$9/(1-(Calculator!$C$12/100)*MAX(0,1-$E96/MAX($D96,0.0001)))))</f>
        <v>10495.692077794405</v>
      </c>
      <c r="G96" s="17">
        <f>$F96*(Calculator!$C$12/100)*MAX(0,1-$E96/MAX($D96,0.0001))</f>
        <v>495.69207779440535</v>
      </c>
      <c r="H96" s="17">
        <f t="shared" si="5"/>
        <v>10000</v>
      </c>
      <c r="I96" s="17">
        <f t="shared" si="6"/>
        <v>1208132.3647355477</v>
      </c>
      <c r="J96" s="17">
        <f t="shared" si="7"/>
        <v>1763321.840100738</v>
      </c>
      <c r="K96" s="18">
        <f>IF(AND($J96&lt;=0.5,$A96&lt;=Calculator!$C$11*12),1,0)</f>
        <v>0</v>
      </c>
    </row>
    <row r="97" spans="1:11" x14ac:dyDescent="0.25">
      <c r="A97" s="19">
        <v>94</v>
      </c>
      <c r="B97" s="20">
        <f>$J$96</f>
        <v>1763321.840100738</v>
      </c>
      <c r="C97" s="20">
        <f>IF($B97&lt;=0,0,$B97*(POWER(1+Calculator!$C$10/100,1/12)-1))</f>
        <v>7183.9914469809955</v>
      </c>
      <c r="D97" s="20">
        <f t="shared" si="4"/>
        <v>1770505.831547719</v>
      </c>
      <c r="E97" s="20">
        <f>$I$96</f>
        <v>1208132.3647355477</v>
      </c>
      <c r="F97" s="20">
        <f>IF(OR($D97&lt;=0,$A97&gt;Calculator!$C$11*12),0,MIN($D97,Calculator!$C$9/(1-(Calculator!$C$12/100)*MAX(0,1-$E97/MAX($D97,0.0001)))))</f>
        <v>10500.287812181334</v>
      </c>
      <c r="G97" s="20">
        <f>$F97*(Calculator!$C$12/100)*MAX(0,1-$E97/MAX($D97,0.0001))</f>
        <v>500.28781218133344</v>
      </c>
      <c r="H97" s="20">
        <f t="shared" si="5"/>
        <v>10000</v>
      </c>
      <c r="I97" s="20">
        <f t="shared" si="6"/>
        <v>1200967.3290045753</v>
      </c>
      <c r="J97" s="20">
        <f t="shared" si="7"/>
        <v>1760005.5437355377</v>
      </c>
      <c r="K97" s="21">
        <f>IF(AND($J97&lt;=0.5,$A97&lt;=Calculator!$C$11*12),1,0)</f>
        <v>0</v>
      </c>
    </row>
    <row r="98" spans="1:11" x14ac:dyDescent="0.25">
      <c r="A98" s="16">
        <v>95</v>
      </c>
      <c r="B98" s="17">
        <f>$J$97</f>
        <v>1760005.5437355377</v>
      </c>
      <c r="C98" s="17">
        <f>IF($B98&lt;=0,0,$B98*(POWER(1+Calculator!$C$10/100,1/12)-1))</f>
        <v>7170.4804450859065</v>
      </c>
      <c r="D98" s="17">
        <f t="shared" si="4"/>
        <v>1767176.0241806235</v>
      </c>
      <c r="E98" s="17">
        <f>$I$97</f>
        <v>1200967.3290045753</v>
      </c>
      <c r="F98" s="17">
        <f>IF(OR($D98&lt;=0,$A98&gt;Calculator!$C$11*12),0,MIN($D98,Calculator!$C$9/(1-(Calculator!$C$12/100)*MAX(0,1-$E98/MAX($D98,0.0001)))))</f>
        <v>10504.868900888825</v>
      </c>
      <c r="G98" s="17">
        <f>$F98*(Calculator!$C$12/100)*MAX(0,1-$E98/MAX($D98,0.0001))</f>
        <v>504.86890088882575</v>
      </c>
      <c r="H98" s="17">
        <f t="shared" si="5"/>
        <v>10000</v>
      </c>
      <c r="I98" s="17">
        <f t="shared" si="6"/>
        <v>1193828.2527762786</v>
      </c>
      <c r="J98" s="17">
        <f t="shared" si="7"/>
        <v>1756671.1552797346</v>
      </c>
      <c r="K98" s="18">
        <f>IF(AND($J98&lt;=0.5,$A98&lt;=Calculator!$C$11*12),1,0)</f>
        <v>0</v>
      </c>
    </row>
    <row r="99" spans="1:11" x14ac:dyDescent="0.25">
      <c r="A99" s="19">
        <v>96</v>
      </c>
      <c r="B99" s="20">
        <f>$J$98</f>
        <v>1756671.1552797346</v>
      </c>
      <c r="C99" s="20">
        <f>IF($B99&lt;=0,0,$B99*(POWER(1+Calculator!$C$10/100,1/12)-1))</f>
        <v>7156.8957337741967</v>
      </c>
      <c r="D99" s="20">
        <f t="shared" si="4"/>
        <v>1763828.0510135088</v>
      </c>
      <c r="E99" s="20">
        <f>$I$98</f>
        <v>1193828.2527762786</v>
      </c>
      <c r="F99" s="20">
        <f>IF(OR($D99&lt;=0,$A99&gt;Calculator!$C$11*12),0,MIN($D99,Calculator!$C$9/(1-(Calculator!$C$12/100)*MAX(0,1-$E99/MAX($D99,0.0001)))))</f>
        <v>10509.435376130288</v>
      </c>
      <c r="G99" s="20">
        <f>$F99*(Calculator!$C$12/100)*MAX(0,1-$E99/MAX($D99,0.0001))</f>
        <v>509.43537613028877</v>
      </c>
      <c r="H99" s="20">
        <f t="shared" si="5"/>
        <v>10000</v>
      </c>
      <c r="I99" s="20">
        <f t="shared" si="6"/>
        <v>1186715.053241017</v>
      </c>
      <c r="J99" s="20">
        <f t="shared" si="7"/>
        <v>1753318.6156373785</v>
      </c>
      <c r="K99" s="21">
        <f>IF(AND($J99&lt;=0.5,$A99&lt;=Calculator!$C$11*12),1,0)</f>
        <v>0</v>
      </c>
    </row>
    <row r="100" spans="1:11" x14ac:dyDescent="0.25">
      <c r="A100" s="16">
        <v>97</v>
      </c>
      <c r="B100" s="17">
        <f>$J$99</f>
        <v>1753318.6156373785</v>
      </c>
      <c r="C100" s="17">
        <f>IF($B100&lt;=0,0,$B100*(POWER(1+Calculator!$C$10/100,1/12)-1))</f>
        <v>7143.2370722816495</v>
      </c>
      <c r="D100" s="17">
        <f t="shared" si="4"/>
        <v>1760461.8527096601</v>
      </c>
      <c r="E100" s="17">
        <f>$I$99</f>
        <v>1186715.053241017</v>
      </c>
      <c r="F100" s="17">
        <f>IF(OR($D100&lt;=0,$A100&gt;Calculator!$C$11*12),0,MIN($D100,Calculator!$C$9/(1-(Calculator!$C$12/100)*MAX(0,1-$E100/MAX($D100,0.0001)))))</f>
        <v>10513.987270154743</v>
      </c>
      <c r="G100" s="17">
        <f>$F100*(Calculator!$C$12/100)*MAX(0,1-$E100/MAX($D100,0.0001))</f>
        <v>513.98727015474367</v>
      </c>
      <c r="H100" s="17">
        <f t="shared" si="5"/>
        <v>10000</v>
      </c>
      <c r="I100" s="17">
        <f t="shared" si="6"/>
        <v>1179627.647771894</v>
      </c>
      <c r="J100" s="17">
        <f t="shared" si="7"/>
        <v>1749947.8654395053</v>
      </c>
      <c r="K100" s="18">
        <f>IF(AND($J100&lt;=0.5,$A100&lt;=Calculator!$C$11*12),1,0)</f>
        <v>0</v>
      </c>
    </row>
    <row r="101" spans="1:11" x14ac:dyDescent="0.25">
      <c r="A101" s="19">
        <v>98</v>
      </c>
      <c r="B101" s="20">
        <f>$J$100</f>
        <v>1749947.8654395053</v>
      </c>
      <c r="C101" s="20">
        <f>IF($B101&lt;=0,0,$B101*(POWER(1+Calculator!$C$10/100,1/12)-1))</f>
        <v>7129.5042187317567</v>
      </c>
      <c r="D101" s="20">
        <f t="shared" si="4"/>
        <v>1757077.3696582371</v>
      </c>
      <c r="E101" s="20">
        <f>$I$100</f>
        <v>1179627.647771894</v>
      </c>
      <c r="F101" s="20">
        <f>IF(OR($D101&lt;=0,$A101&gt;Calculator!$C$11*12),0,MIN($D101,Calculator!$C$9/(1-(Calculator!$C$12/100)*MAX(0,1-$E101/MAX($D101,0.0001)))))</f>
        <v>10518.524615245868</v>
      </c>
      <c r="G101" s="20">
        <f>$F101*(Calculator!$C$12/100)*MAX(0,1-$E101/MAX($D101,0.0001))</f>
        <v>518.52461524586681</v>
      </c>
      <c r="H101" s="20">
        <f t="shared" si="5"/>
        <v>10000</v>
      </c>
      <c r="I101" s="20">
        <f t="shared" si="6"/>
        <v>1172565.9539249539</v>
      </c>
      <c r="J101" s="20">
        <f t="shared" si="7"/>
        <v>1746558.8450429912</v>
      </c>
      <c r="K101" s="21">
        <f>IF(AND($J101&lt;=0.5,$A101&lt;=Calculator!$C$11*12),1,0)</f>
        <v>0</v>
      </c>
    </row>
    <row r="102" spans="1:11" x14ac:dyDescent="0.25">
      <c r="A102" s="16">
        <v>99</v>
      </c>
      <c r="B102" s="17">
        <f>$J$101</f>
        <v>1746558.8450429912</v>
      </c>
      <c r="C102" s="17">
        <f>IF($B102&lt;=0,0,$B102*(POWER(1+Calculator!$C$10/100,1/12)-1))</f>
        <v>7115.6969301310501</v>
      </c>
      <c r="D102" s="17">
        <f t="shared" si="4"/>
        <v>1753674.5419731222</v>
      </c>
      <c r="E102" s="17">
        <f>$I$101</f>
        <v>1172565.9539249539</v>
      </c>
      <c r="F102" s="17">
        <f>IF(OR($D102&lt;=0,$A102&gt;Calculator!$C$11*12),0,MIN($D102,Calculator!$C$9/(1-(Calculator!$C$12/100)*MAX(0,1-$E102/MAX($D102,0.0001)))))</f>
        <v>10523.047443721031</v>
      </c>
      <c r="G102" s="17">
        <f>$F102*(Calculator!$C$12/100)*MAX(0,1-$E102/MAX($D102,0.0001))</f>
        <v>523.0474437210313</v>
      </c>
      <c r="H102" s="17">
        <f t="shared" si="5"/>
        <v>10000</v>
      </c>
      <c r="I102" s="17">
        <f t="shared" si="6"/>
        <v>1165529.889439373</v>
      </c>
      <c r="J102" s="17">
        <f t="shared" si="7"/>
        <v>1743151.4945294012</v>
      </c>
      <c r="K102" s="18">
        <f>IF(AND($J102&lt;=0.5,$A102&lt;=Calculator!$C$11*12),1,0)</f>
        <v>0</v>
      </c>
    </row>
    <row r="103" spans="1:11" x14ac:dyDescent="0.25">
      <c r="A103" s="19">
        <v>100</v>
      </c>
      <c r="B103" s="20">
        <f>$J$102</f>
        <v>1743151.4945294012</v>
      </c>
      <c r="C103" s="20">
        <f>IF($B103&lt;=0,0,$B103*(POWER(1+Calculator!$C$10/100,1/12)-1))</f>
        <v>7101.8149623644058</v>
      </c>
      <c r="D103" s="20">
        <f t="shared" si="4"/>
        <v>1750253.3094917657</v>
      </c>
      <c r="E103" s="20">
        <f>$I$102</f>
        <v>1165529.889439373</v>
      </c>
      <c r="F103" s="20">
        <f>IF(OR($D103&lt;=0,$A103&gt;Calculator!$C$11*12),0,MIN($D103,Calculator!$C$9/(1-(Calculator!$C$12/100)*MAX(0,1-$E103/MAX($D103,0.0001)))))</f>
        <v>10527.55578793036</v>
      </c>
      <c r="G103" s="20">
        <f>$F103*(Calculator!$C$12/100)*MAX(0,1-$E103/MAX($D103,0.0001))</f>
        <v>527.55578793036091</v>
      </c>
      <c r="H103" s="20">
        <f t="shared" si="5"/>
        <v>9999.9999999999982</v>
      </c>
      <c r="I103" s="20">
        <f t="shared" si="6"/>
        <v>1158519.3722376451</v>
      </c>
      <c r="J103" s="20">
        <f t="shared" si="7"/>
        <v>1739725.7537038354</v>
      </c>
      <c r="K103" s="21">
        <f>IF(AND($J103&lt;=0.5,$A103&lt;=Calculator!$C$11*12),1,0)</f>
        <v>0</v>
      </c>
    </row>
    <row r="104" spans="1:11" x14ac:dyDescent="0.25">
      <c r="A104" s="16">
        <v>101</v>
      </c>
      <c r="B104" s="17">
        <f>$J$103</f>
        <v>1739725.7537038354</v>
      </c>
      <c r="C104" s="17">
        <f>IF($B104&lt;=0,0,$B104*(POWER(1+Calculator!$C$10/100,1/12)-1))</f>
        <v>7087.8580701903538</v>
      </c>
      <c r="D104" s="17">
        <f t="shared" si="4"/>
        <v>1746813.6117740257</v>
      </c>
      <c r="E104" s="17">
        <f>$I$103</f>
        <v>1158519.3722376451</v>
      </c>
      <c r="F104" s="17">
        <f>IF(OR($D104&lt;=0,$A104&gt;Calculator!$C$11*12),0,MIN($D104,Calculator!$C$9/(1-(Calculator!$C$12/100)*MAX(0,1-$E104/MAX($D104,0.0001)))))</f>
        <v>10532.049680255781</v>
      </c>
      <c r="G104" s="17">
        <f>$F104*(Calculator!$C$12/100)*MAX(0,1-$E104/MAX($D104,0.0001))</f>
        <v>532.04968025578205</v>
      </c>
      <c r="H104" s="17">
        <f t="shared" si="5"/>
        <v>9999.9999999999982</v>
      </c>
      <c r="I104" s="17">
        <f t="shared" si="6"/>
        <v>1151534.3204257612</v>
      </c>
      <c r="J104" s="17">
        <f t="shared" si="7"/>
        <v>1736281.5620937699</v>
      </c>
      <c r="K104" s="18">
        <f>IF(AND($J104&lt;=0.5,$A104&lt;=Calculator!$C$11*12),1,0)</f>
        <v>0</v>
      </c>
    </row>
    <row r="105" spans="1:11" x14ac:dyDescent="0.25">
      <c r="A105" s="19">
        <v>102</v>
      </c>
      <c r="B105" s="20">
        <f>$J$104</f>
        <v>1736281.5620937699</v>
      </c>
      <c r="C105" s="20">
        <f>IF($B105&lt;=0,0,$B105*(POWER(1+Calculator!$C$10/100,1/12)-1))</f>
        <v>7073.8260072363437</v>
      </c>
      <c r="D105" s="20">
        <f t="shared" si="4"/>
        <v>1743355.3881010062</v>
      </c>
      <c r="E105" s="20">
        <f>$I$104</f>
        <v>1151534.3204257612</v>
      </c>
      <c r="F105" s="20">
        <f>IF(OR($D105&lt;=0,$A105&gt;Calculator!$C$11*12),0,MIN($D105,Calculator!$C$9/(1-(Calculator!$C$12/100)*MAX(0,1-$E105/MAX($D105,0.0001)))))</f>
        <v>10536.529153110088</v>
      </c>
      <c r="G105" s="20">
        <f>$F105*(Calculator!$C$12/100)*MAX(0,1-$E105/MAX($D105,0.0001))</f>
        <v>536.52915311008906</v>
      </c>
      <c r="H105" s="20">
        <f t="shared" si="5"/>
        <v>10000</v>
      </c>
      <c r="I105" s="20">
        <f t="shared" si="6"/>
        <v>1144574.652293385</v>
      </c>
      <c r="J105" s="20">
        <f t="shared" si="7"/>
        <v>1732818.8589478962</v>
      </c>
      <c r="K105" s="21">
        <f>IF(AND($J105&lt;=0.5,$A105&lt;=Calculator!$C$11*12),1,0)</f>
        <v>0</v>
      </c>
    </row>
    <row r="106" spans="1:11" x14ac:dyDescent="0.25">
      <c r="A106" s="16">
        <v>103</v>
      </c>
      <c r="B106" s="17">
        <f>$J$105</f>
        <v>1732818.8589478962</v>
      </c>
      <c r="C106" s="17">
        <f>IF($B106&lt;=0,0,$B106*(POWER(1+Calculator!$C$10/100,1/12)-1))</f>
        <v>7059.7185259940252</v>
      </c>
      <c r="D106" s="17">
        <f t="shared" si="4"/>
        <v>1739878.5774738903</v>
      </c>
      <c r="E106" s="17">
        <f>$I$105</f>
        <v>1144574.652293385</v>
      </c>
      <c r="F106" s="17">
        <f>IF(OR($D106&lt;=0,$A106&gt;Calculator!$C$11*12),0,MIN($D106,Calculator!$C$9/(1-(Calculator!$C$12/100)*MAX(0,1-$E106/MAX($D106,0.0001)))))</f>
        <v>10540.994238936009</v>
      </c>
      <c r="G106" s="17">
        <f>$F106*(Calculator!$C$12/100)*MAX(0,1-$E106/MAX($D106,0.0001))</f>
        <v>540.99423893600988</v>
      </c>
      <c r="H106" s="17">
        <f t="shared" si="5"/>
        <v>10000</v>
      </c>
      <c r="I106" s="17">
        <f t="shared" si="6"/>
        <v>1137640.2863140225</v>
      </c>
      <c r="J106" s="17">
        <f t="shared" si="7"/>
        <v>1729337.5832349542</v>
      </c>
      <c r="K106" s="18">
        <f>IF(AND($J106&lt;=0.5,$A106&lt;=Calculator!$C$11*12),1,0)</f>
        <v>0</v>
      </c>
    </row>
    <row r="107" spans="1:11" x14ac:dyDescent="0.25">
      <c r="A107" s="19">
        <v>104</v>
      </c>
      <c r="B107" s="20">
        <f>$J$106</f>
        <v>1729337.5832349542</v>
      </c>
      <c r="C107" s="20">
        <f>IF($B107&lt;=0,0,$B107*(POWER(1+Calculator!$C$10/100,1/12)-1))</f>
        <v>7045.5353778144909</v>
      </c>
      <c r="D107" s="20">
        <f t="shared" si="4"/>
        <v>1736383.1186127686</v>
      </c>
      <c r="E107" s="20">
        <f>$I$106</f>
        <v>1137640.2863140225</v>
      </c>
      <c r="F107" s="20">
        <f>IF(OR($D107&lt;=0,$A107&gt;Calculator!$C$11*12),0,MIN($D107,Calculator!$C$9/(1-(Calculator!$C$12/100)*MAX(0,1-$E107/MAX($D107,0.0001)))))</f>
        <v>10545.444970205279</v>
      </c>
      <c r="G107" s="20">
        <f>$F107*(Calculator!$C$12/100)*MAX(0,1-$E107/MAX($D107,0.0001))</f>
        <v>545.44497020527911</v>
      </c>
      <c r="H107" s="20">
        <f t="shared" si="5"/>
        <v>10000</v>
      </c>
      <c r="I107" s="20">
        <f t="shared" si="6"/>
        <v>1130731.1411451858</v>
      </c>
      <c r="J107" s="20">
        <f t="shared" si="7"/>
        <v>1725837.6736425634</v>
      </c>
      <c r="K107" s="21">
        <f>IF(AND($J107&lt;=0.5,$A107&lt;=Calculator!$C$11*12),1,0)</f>
        <v>0</v>
      </c>
    </row>
    <row r="108" spans="1:11" x14ac:dyDescent="0.25">
      <c r="A108" s="16">
        <v>105</v>
      </c>
      <c r="B108" s="17">
        <f>$J$107</f>
        <v>1725837.6736425634</v>
      </c>
      <c r="C108" s="17">
        <f>IF($B108&lt;=0,0,$B108*(POWER(1+Calculator!$C$10/100,1/12)-1))</f>
        <v>7031.2763129035129</v>
      </c>
      <c r="D108" s="17">
        <f t="shared" si="4"/>
        <v>1732868.9499554669</v>
      </c>
      <c r="E108" s="17">
        <f>$I$107</f>
        <v>1130731.1411451858</v>
      </c>
      <c r="F108" s="17">
        <f>IF(OR($D108&lt;=0,$A108&gt;Calculator!$C$11*12),0,MIN($D108,Calculator!$C$9/(1-(Calculator!$C$12/100)*MAX(0,1-$E108/MAX($D108,0.0001)))))</f>
        <v>10549.881379417719</v>
      </c>
      <c r="G108" s="17">
        <f>$F108*(Calculator!$C$12/100)*MAX(0,1-$E108/MAX($D108,0.0001))</f>
        <v>549.88137941771856</v>
      </c>
      <c r="H108" s="17">
        <f t="shared" si="5"/>
        <v>10000</v>
      </c>
      <c r="I108" s="17">
        <f t="shared" si="6"/>
        <v>1123847.1356285529</v>
      </c>
      <c r="J108" s="17">
        <f t="shared" si="7"/>
        <v>1722319.0685760493</v>
      </c>
      <c r="K108" s="18">
        <f>IF(AND($J108&lt;=0.5,$A108&lt;=Calculator!$C$11*12),1,0)</f>
        <v>0</v>
      </c>
    </row>
    <row r="109" spans="1:11" x14ac:dyDescent="0.25">
      <c r="A109" s="19">
        <v>106</v>
      </c>
      <c r="B109" s="20">
        <f>$J$108</f>
        <v>1722319.0685760493</v>
      </c>
      <c r="C109" s="20">
        <f>IF($B109&lt;=0,0,$B109*(POWER(1+Calculator!$C$10/100,1/12)-1))</f>
        <v>7016.9410803167621</v>
      </c>
      <c r="D109" s="20">
        <f t="shared" si="4"/>
        <v>1729336.009656366</v>
      </c>
      <c r="E109" s="20">
        <f>$I$108</f>
        <v>1123847.1356285529</v>
      </c>
      <c r="F109" s="20">
        <f>IF(OR($D109&lt;=0,$A109&gt;Calculator!$C$11*12),0,MIN($D109,Calculator!$C$9/(1-(Calculator!$C$12/100)*MAX(0,1-$E109/MAX($D109,0.0001)))))</f>
        <v>10554.303499100321</v>
      </c>
      <c r="G109" s="20">
        <f>$F109*(Calculator!$C$12/100)*MAX(0,1-$E109/MAX($D109,0.0001))</f>
        <v>554.30349910032032</v>
      </c>
      <c r="H109" s="20">
        <f t="shared" si="5"/>
        <v>10000</v>
      </c>
      <c r="I109" s="20">
        <f t="shared" si="6"/>
        <v>1116988.1887901213</v>
      </c>
      <c r="J109" s="20">
        <f t="shared" si="7"/>
        <v>1718781.7061572657</v>
      </c>
      <c r="K109" s="21">
        <f>IF(AND($J109&lt;=0.5,$A109&lt;=Calculator!$C$11*12),1,0)</f>
        <v>0</v>
      </c>
    </row>
    <row r="110" spans="1:11" x14ac:dyDescent="0.25">
      <c r="A110" s="16">
        <v>107</v>
      </c>
      <c r="B110" s="17">
        <f>$J$109</f>
        <v>1718781.7061572657</v>
      </c>
      <c r="C110" s="17">
        <f>IF($B110&lt;=0,0,$B110*(POWER(1+Calculator!$C$10/100,1/12)-1))</f>
        <v>7002.5294279550117</v>
      </c>
      <c r="D110" s="17">
        <f t="shared" si="4"/>
        <v>1725784.2355852206</v>
      </c>
      <c r="E110" s="17">
        <f>$I$109</f>
        <v>1116988.1887901213</v>
      </c>
      <c r="F110" s="17">
        <f>IF(OR($D110&lt;=0,$A110&gt;Calculator!$C$11*12),0,MIN($D110,Calculator!$C$9/(1-(Calculator!$C$12/100)*MAX(0,1-$E110/MAX($D110,0.0001)))))</f>
        <v>10558.711361806339</v>
      </c>
      <c r="G110" s="17">
        <f>$F110*(Calculator!$C$12/100)*MAX(0,1-$E110/MAX($D110,0.0001))</f>
        <v>558.71136180633857</v>
      </c>
      <c r="H110" s="17">
        <f t="shared" si="5"/>
        <v>10000</v>
      </c>
      <c r="I110" s="17">
        <f t="shared" si="6"/>
        <v>1110154.2198403573</v>
      </c>
      <c r="J110" s="17">
        <f t="shared" si="7"/>
        <v>1715225.5242234142</v>
      </c>
      <c r="K110" s="18">
        <f>IF(AND($J110&lt;=0.5,$A110&lt;=Calculator!$C$11*12),1,0)</f>
        <v>0</v>
      </c>
    </row>
    <row r="111" spans="1:11" x14ac:dyDescent="0.25">
      <c r="A111" s="19">
        <v>108</v>
      </c>
      <c r="B111" s="20">
        <f>$J$110</f>
        <v>1715225.5242234142</v>
      </c>
      <c r="C111" s="20">
        <f>IF($B111&lt;=0,0,$B111*(POWER(1+Calculator!$C$10/100,1/12)-1))</f>
        <v>6988.0411025593266</v>
      </c>
      <c r="D111" s="20">
        <f t="shared" si="4"/>
        <v>1722213.5653259736</v>
      </c>
      <c r="E111" s="20">
        <f>$I$110</f>
        <v>1110154.2198403573</v>
      </c>
      <c r="F111" s="20">
        <f>IF(OR($D111&lt;=0,$A111&gt;Calculator!$C$11*12),0,MIN($D111,Calculator!$C$9/(1-(Calculator!$C$12/100)*MAX(0,1-$E111/MAX($D111,0.0001)))))</f>
        <v>10563.105000114385</v>
      </c>
      <c r="G111" s="20">
        <f>$F111*(Calculator!$C$12/100)*MAX(0,1-$E111/MAX($D111,0.0001))</f>
        <v>563.10500011438489</v>
      </c>
      <c r="H111" s="20">
        <f t="shared" si="5"/>
        <v>10000</v>
      </c>
      <c r="I111" s="20">
        <f t="shared" si="6"/>
        <v>1103345.1481743387</v>
      </c>
      <c r="J111" s="20">
        <f t="shared" si="7"/>
        <v>1711650.4603258593</v>
      </c>
      <c r="K111" s="21">
        <f>IF(AND($J111&lt;=0.5,$A111&lt;=Calculator!$C$11*12),1,0)</f>
        <v>0</v>
      </c>
    </row>
    <row r="112" spans="1:11" x14ac:dyDescent="0.25">
      <c r="A112" s="16">
        <v>109</v>
      </c>
      <c r="B112" s="17">
        <f>$J$111</f>
        <v>1711650.4603258593</v>
      </c>
      <c r="C112" s="17">
        <f>IF($B112&lt;=0,0,$B112*(POWER(1+Calculator!$C$10/100,1/12)-1))</f>
        <v>6973.4758497062357</v>
      </c>
      <c r="D112" s="17">
        <f t="shared" si="4"/>
        <v>1718623.9361755655</v>
      </c>
      <c r="E112" s="17">
        <f>$I$111</f>
        <v>1103345.1481743387</v>
      </c>
      <c r="F112" s="17">
        <f>IF(OR($D112&lt;=0,$A112&gt;Calculator!$C$11*12),0,MIN($D112,Calculator!$C$9/(1-(Calculator!$C$12/100)*MAX(0,1-$E112/MAX($D112,0.0001)))))</f>
        <v>10567.484446627532</v>
      </c>
      <c r="G112" s="17">
        <f>$F112*(Calculator!$C$12/100)*MAX(0,1-$E112/MAX($D112,0.0001))</f>
        <v>567.48444662753127</v>
      </c>
      <c r="H112" s="17">
        <f t="shared" si="5"/>
        <v>10000</v>
      </c>
      <c r="I112" s="17">
        <f t="shared" si="6"/>
        <v>1096560.8933718947</v>
      </c>
      <c r="J112" s="17">
        <f t="shared" si="7"/>
        <v>1708056.4517289379</v>
      </c>
      <c r="K112" s="18">
        <f>IF(AND($J112&lt;=0.5,$A112&lt;=Calculator!$C$11*12),1,0)</f>
        <v>0</v>
      </c>
    </row>
    <row r="113" spans="1:11" x14ac:dyDescent="0.25">
      <c r="A113" s="19">
        <v>110</v>
      </c>
      <c r="B113" s="20">
        <f>$J$112</f>
        <v>1708056.4517289379</v>
      </c>
      <c r="C113" s="20">
        <f>IF($B113&lt;=0,0,$B113*(POWER(1+Calculator!$C$10/100,1/12)-1))</f>
        <v>6958.8334138028822</v>
      </c>
      <c r="D113" s="20">
        <f t="shared" si="4"/>
        <v>1715015.2851427407</v>
      </c>
      <c r="E113" s="20">
        <f>$I$112</f>
        <v>1096560.8933718947</v>
      </c>
      <c r="F113" s="20">
        <f>IF(OR($D113&lt;=0,$A113&gt;Calculator!$C$11*12),0,MIN($D113,Calculator!$C$9/(1-(Calculator!$C$12/100)*MAX(0,1-$E113/MAX($D113,0.0001)))))</f>
        <v>10571.849733972416</v>
      </c>
      <c r="G113" s="20">
        <f>$F113*(Calculator!$C$12/100)*MAX(0,1-$E113/MAX($D113,0.0001))</f>
        <v>571.84973397241606</v>
      </c>
      <c r="H113" s="20">
        <f t="shared" si="5"/>
        <v>10000</v>
      </c>
      <c r="I113" s="20">
        <f t="shared" si="6"/>
        <v>1089801.3751977384</v>
      </c>
      <c r="J113" s="20">
        <f t="shared" si="7"/>
        <v>1704443.4354087682</v>
      </c>
      <c r="K113" s="21">
        <f>IF(AND($J113&lt;=0.5,$A113&lt;=Calculator!$C$11*12),1,0)</f>
        <v>0</v>
      </c>
    </row>
    <row r="114" spans="1:11" x14ac:dyDescent="0.25">
      <c r="A114" s="16">
        <v>111</v>
      </c>
      <c r="B114" s="17">
        <f>$J$113</f>
        <v>1704443.4354087682</v>
      </c>
      <c r="C114" s="17">
        <f>IF($B114&lt;=0,0,$B114*(POWER(1+Calculator!$C$10/100,1/12)-1))</f>
        <v>6944.1135380821688</v>
      </c>
      <c r="D114" s="17">
        <f t="shared" si="4"/>
        <v>1711387.5489468505</v>
      </c>
      <c r="E114" s="17">
        <f>$I$113</f>
        <v>1089801.3751977384</v>
      </c>
      <c r="F114" s="17">
        <f>IF(OR($D114&lt;=0,$A114&gt;Calculator!$C$11*12),0,MIN($D114,Calculator!$C$9/(1-(Calculator!$C$12/100)*MAX(0,1-$E114/MAX($D114,0.0001)))))</f>
        <v>10576.20089479836</v>
      </c>
      <c r="G114" s="17">
        <f>$F114*(Calculator!$C$12/100)*MAX(0,1-$E114/MAX($D114,0.0001))</f>
        <v>576.20089479835985</v>
      </c>
      <c r="H114" s="17">
        <f t="shared" si="5"/>
        <v>10000</v>
      </c>
      <c r="I114" s="17">
        <f t="shared" si="6"/>
        <v>1083066.5136015958</v>
      </c>
      <c r="J114" s="17">
        <f t="shared" si="7"/>
        <v>1700811.3480520521</v>
      </c>
      <c r="K114" s="18">
        <f>IF(AND($J114&lt;=0.5,$A114&lt;=Calculator!$C$11*12),1,0)</f>
        <v>0</v>
      </c>
    </row>
    <row r="115" spans="1:11" x14ac:dyDescent="0.25">
      <c r="A115" s="19">
        <v>112</v>
      </c>
      <c r="B115" s="20">
        <f>$J$114</f>
        <v>1700811.3480520521</v>
      </c>
      <c r="C115" s="20">
        <f>IF($B115&lt;=0,0,$B115*(POWER(1+Calculator!$C$10/100,1/12)-1))</f>
        <v>6929.3159645978831</v>
      </c>
      <c r="D115" s="20">
        <f t="shared" si="4"/>
        <v>1707740.6640166501</v>
      </c>
      <c r="E115" s="20">
        <f>$I$114</f>
        <v>1083066.5136015958</v>
      </c>
      <c r="F115" s="20">
        <f>IF(OR($D115&lt;=0,$A115&gt;Calculator!$C$11*12),0,MIN($D115,Calculator!$C$9/(1-(Calculator!$C$12/100)*MAX(0,1-$E115/MAX($D115,0.0001)))))</f>
        <v>10580.537961776483</v>
      </c>
      <c r="G115" s="20">
        <f>$F115*(Calculator!$C$12/100)*MAX(0,1-$E115/MAX($D115,0.0001))</f>
        <v>580.53796177648269</v>
      </c>
      <c r="H115" s="20">
        <f t="shared" si="5"/>
        <v>10000</v>
      </c>
      <c r="I115" s="20">
        <f t="shared" si="6"/>
        <v>1076356.2287183292</v>
      </c>
      <c r="J115" s="20">
        <f t="shared" si="7"/>
        <v>1697160.1260548737</v>
      </c>
      <c r="K115" s="21">
        <f>IF(AND($J115&lt;=0.5,$A115&lt;=Calculator!$C$11*12),1,0)</f>
        <v>0</v>
      </c>
    </row>
    <row r="116" spans="1:11" x14ac:dyDescent="0.25">
      <c r="A116" s="16">
        <v>113</v>
      </c>
      <c r="B116" s="17">
        <f>$J$115</f>
        <v>1697160.1260548737</v>
      </c>
      <c r="C116" s="17">
        <f>IF($B116&lt;=0,0,$B116*(POWER(1+Calculator!$C$10/100,1/12)-1))</f>
        <v>6914.4404342197986</v>
      </c>
      <c r="D116" s="17">
        <f t="shared" si="4"/>
        <v>1704074.5664890935</v>
      </c>
      <c r="E116" s="17">
        <f>$I$115</f>
        <v>1076356.2287183292</v>
      </c>
      <c r="F116" s="17">
        <f>IF(OR($D116&lt;=0,$A116&gt;Calculator!$C$11*12),0,MIN($D116,Calculator!$C$9/(1-(Calculator!$C$12/100)*MAX(0,1-$E116/MAX($D116,0.0001)))))</f>
        <v>10584.86096759883</v>
      </c>
      <c r="G116" s="17">
        <f>$F116*(Calculator!$C$12/100)*MAX(0,1-$E116/MAX($D116,0.0001))</f>
        <v>584.86096759882946</v>
      </c>
      <c r="H116" s="17">
        <f t="shared" si="5"/>
        <v>10000</v>
      </c>
      <c r="I116" s="17">
        <f t="shared" si="6"/>
        <v>1069670.4408680559</v>
      </c>
      <c r="J116" s="17">
        <f t="shared" si="7"/>
        <v>1693489.7055214946</v>
      </c>
      <c r="K116" s="18">
        <f>IF(AND($J116&lt;=0.5,$A116&lt;=Calculator!$C$11*12),1,0)</f>
        <v>0</v>
      </c>
    </row>
    <row r="117" spans="1:11" x14ac:dyDescent="0.25">
      <c r="A117" s="19">
        <v>114</v>
      </c>
      <c r="B117" s="20">
        <f>$J$116</f>
        <v>1693489.7055214946</v>
      </c>
      <c r="C117" s="20">
        <f>IF($B117&lt;=0,0,$B117*(POWER(1+Calculator!$C$10/100,1/12)-1))</f>
        <v>6899.4866866287675</v>
      </c>
      <c r="D117" s="20">
        <f t="shared" si="4"/>
        <v>1700389.1922081234</v>
      </c>
      <c r="E117" s="20">
        <f>$I$116</f>
        <v>1069670.4408680559</v>
      </c>
      <c r="F117" s="20">
        <f>IF(OR($D117&lt;=0,$A117&gt;Calculator!$C$11*12),0,MIN($D117,Calculator!$C$9/(1-(Calculator!$C$12/100)*MAX(0,1-$E117/MAX($D117,0.0001)))))</f>
        <v>10589.169944977501</v>
      </c>
      <c r="G117" s="20">
        <f>$F117*(Calculator!$C$12/100)*MAX(0,1-$E117/MAX($D117,0.0001))</f>
        <v>589.16994497750079</v>
      </c>
      <c r="H117" s="20">
        <f t="shared" si="5"/>
        <v>10000</v>
      </c>
      <c r="I117" s="20">
        <f t="shared" si="6"/>
        <v>1063009.0705562618</v>
      </c>
      <c r="J117" s="20">
        <f t="shared" si="7"/>
        <v>1689800.022263146</v>
      </c>
      <c r="K117" s="21">
        <f>IF(AND($J117&lt;=0.5,$A117&lt;=Calculator!$C$11*12),1,0)</f>
        <v>0</v>
      </c>
    </row>
    <row r="118" spans="1:11" x14ac:dyDescent="0.25">
      <c r="A118" s="16">
        <v>115</v>
      </c>
      <c r="B118" s="17">
        <f>$J$117</f>
        <v>1689800.022263146</v>
      </c>
      <c r="C118" s="17">
        <f>IF($B118&lt;=0,0,$B118*(POWER(1+Calculator!$C$10/100,1/12)-1))</f>
        <v>6884.4544603118002</v>
      </c>
      <c r="D118" s="17">
        <f t="shared" si="4"/>
        <v>1696684.4767234579</v>
      </c>
      <c r="E118" s="17">
        <f>$I$117</f>
        <v>1063009.0705562618</v>
      </c>
      <c r="F118" s="17">
        <f>IF(OR($D118&lt;=0,$A118&gt;Calculator!$C$11*12),0,MIN($D118,Calculator!$C$9/(1-(Calculator!$C$12/100)*MAX(0,1-$E118/MAX($D118,0.0001)))))</f>
        <v>10593.46492664379</v>
      </c>
      <c r="G118" s="17">
        <f>$F118*(Calculator!$C$12/100)*MAX(0,1-$E118/MAX($D118,0.0001))</f>
        <v>593.464926643789</v>
      </c>
      <c r="H118" s="17">
        <f t="shared" si="5"/>
        <v>10000.000000000002</v>
      </c>
      <c r="I118" s="17">
        <f t="shared" si="6"/>
        <v>1056372.03847391</v>
      </c>
      <c r="J118" s="17">
        <f t="shared" si="7"/>
        <v>1686091.0117968142</v>
      </c>
      <c r="K118" s="18">
        <f>IF(AND($J118&lt;=0.5,$A118&lt;=Calculator!$C$11*12),1,0)</f>
        <v>0</v>
      </c>
    </row>
    <row r="119" spans="1:11" x14ac:dyDescent="0.25">
      <c r="A119" s="19">
        <v>116</v>
      </c>
      <c r="B119" s="20">
        <f>$J$118</f>
        <v>1686091.0117968142</v>
      </c>
      <c r="C119" s="20">
        <f>IF($B119&lt;=0,0,$B119*(POWER(1+Calculator!$C$10/100,1/12)-1))</f>
        <v>6869.3434925571173</v>
      </c>
      <c r="D119" s="20">
        <f t="shared" si="4"/>
        <v>1692960.3552893712</v>
      </c>
      <c r="E119" s="20">
        <f>$I$118</f>
        <v>1056372.03847391</v>
      </c>
      <c r="F119" s="20">
        <f>IF(OR($D119&lt;=0,$A119&gt;Calculator!$C$11*12),0,MIN($D119,Calculator!$C$9/(1-(Calculator!$C$12/100)*MAX(0,1-$E119/MAX($D119,0.0001)))))</f>
        <v>10597.745945347318</v>
      </c>
      <c r="G119" s="20">
        <f>$F119*(Calculator!$C$12/100)*MAX(0,1-$E119/MAX($D119,0.0001))</f>
        <v>597.74594534731955</v>
      </c>
      <c r="H119" s="20">
        <f t="shared" si="5"/>
        <v>9999.9999999999982</v>
      </c>
      <c r="I119" s="20">
        <f t="shared" si="6"/>
        <v>1049759.2654975448</v>
      </c>
      <c r="J119" s="20">
        <f t="shared" si="7"/>
        <v>1682362.609344024</v>
      </c>
      <c r="K119" s="21">
        <f>IF(AND($J119&lt;=0.5,$A119&lt;=Calculator!$C$11*12),1,0)</f>
        <v>0</v>
      </c>
    </row>
    <row r="120" spans="1:11" x14ac:dyDescent="0.25">
      <c r="A120" s="16">
        <v>117</v>
      </c>
      <c r="B120" s="17">
        <f>$J$119</f>
        <v>1682362.609344024</v>
      </c>
      <c r="C120" s="17">
        <f>IF($B120&lt;=0,0,$B120*(POWER(1+Calculator!$C$10/100,1/12)-1))</f>
        <v>6854.1535194491917</v>
      </c>
      <c r="D120" s="17">
        <f t="shared" si="4"/>
        <v>1689216.7628634733</v>
      </c>
      <c r="E120" s="17">
        <f>$I$119</f>
        <v>1049759.2654975448</v>
      </c>
      <c r="F120" s="17">
        <f>IF(OR($D120&lt;=0,$A120&gt;Calculator!$C$11*12),0,MIN($D120,Calculator!$C$9/(1-(Calculator!$C$12/100)*MAX(0,1-$E120/MAX($D120,0.0001)))))</f>
        <v>10602.013033855199</v>
      </c>
      <c r="G120" s="17">
        <f>$F120*(Calculator!$C$12/100)*MAX(0,1-$E120/MAX($D120,0.0001))</f>
        <v>602.01303385520043</v>
      </c>
      <c r="H120" s="17">
        <f t="shared" si="5"/>
        <v>9999.9999999999982</v>
      </c>
      <c r="I120" s="17">
        <f t="shared" si="6"/>
        <v>1043170.672689391</v>
      </c>
      <c r="J120" s="17">
        <f t="shared" si="7"/>
        <v>1678614.749829618</v>
      </c>
      <c r="K120" s="18">
        <f>IF(AND($J120&lt;=0.5,$A120&lt;=Calculator!$C$11*12),1,0)</f>
        <v>0</v>
      </c>
    </row>
    <row r="121" spans="1:11" x14ac:dyDescent="0.25">
      <c r="A121" s="19">
        <v>118</v>
      </c>
      <c r="B121" s="20">
        <f>$J$120</f>
        <v>1678614.749829618</v>
      </c>
      <c r="C121" s="20">
        <f>IF($B121&lt;=0,0,$B121*(POWER(1+Calculator!$C$10/100,1/12)-1))</f>
        <v>6838.8842758637775</v>
      </c>
      <c r="D121" s="20">
        <f t="shared" si="4"/>
        <v>1685453.6341054819</v>
      </c>
      <c r="E121" s="20">
        <f>$I$120</f>
        <v>1043170.672689391</v>
      </c>
      <c r="F121" s="20">
        <f>IF(OR($D121&lt;=0,$A121&gt;Calculator!$C$11*12),0,MIN($D121,Calculator!$C$9/(1-(Calculator!$C$12/100)*MAX(0,1-$E121/MAX($D121,0.0001)))))</f>
        <v>10606.266224951172</v>
      </c>
      <c r="G121" s="20">
        <f>$F121*(Calculator!$C$12/100)*MAX(0,1-$E121/MAX($D121,0.0001))</f>
        <v>606.2662249511726</v>
      </c>
      <c r="H121" s="20">
        <f t="shared" si="5"/>
        <v>10000</v>
      </c>
      <c r="I121" s="20">
        <f t="shared" si="6"/>
        <v>1036606.1812974476</v>
      </c>
      <c r="J121" s="20">
        <f t="shared" si="7"/>
        <v>1674847.3678805307</v>
      </c>
      <c r="K121" s="21">
        <f>IF(AND($J121&lt;=0.5,$A121&lt;=Calculator!$C$11*12),1,0)</f>
        <v>0</v>
      </c>
    </row>
    <row r="122" spans="1:11" x14ac:dyDescent="0.25">
      <c r="A122" s="16">
        <v>119</v>
      </c>
      <c r="B122" s="17">
        <f>$J$121</f>
        <v>1674847.3678805307</v>
      </c>
      <c r="C122" s="17">
        <f>IF($B122&lt;=0,0,$B122*(POWER(1+Calculator!$C$10/100,1/12)-1))</f>
        <v>6823.5354954629138</v>
      </c>
      <c r="D122" s="17">
        <f t="shared" si="4"/>
        <v>1681670.9033759935</v>
      </c>
      <c r="E122" s="17">
        <f>$I$121</f>
        <v>1036606.1812974476</v>
      </c>
      <c r="F122" s="17">
        <f>IF(OR($D122&lt;=0,$A122&gt;Calculator!$C$11*12),0,MIN($D122,Calculator!$C$9/(1-(Calculator!$C$12/100)*MAX(0,1-$E122/MAX($D122,0.0001)))))</f>
        <v>10610.505551434771</v>
      </c>
      <c r="G122" s="17">
        <f>$F122*(Calculator!$C$12/100)*MAX(0,1-$E122/MAX($D122,0.0001))</f>
        <v>610.50555143477129</v>
      </c>
      <c r="H122" s="17">
        <f t="shared" si="5"/>
        <v>10000</v>
      </c>
      <c r="I122" s="17">
        <f t="shared" si="6"/>
        <v>1030065.712755578</v>
      </c>
      <c r="J122" s="17">
        <f t="shared" si="7"/>
        <v>1671060.3978245587</v>
      </c>
      <c r="K122" s="18">
        <f>IF(AND($J122&lt;=0.5,$A122&lt;=Calculator!$C$11*12),1,0)</f>
        <v>0</v>
      </c>
    </row>
    <row r="123" spans="1:11" x14ac:dyDescent="0.25">
      <c r="A123" s="19">
        <v>120</v>
      </c>
      <c r="B123" s="20">
        <f>$J$122</f>
        <v>1671060.3978245587</v>
      </c>
      <c r="C123" s="20">
        <f>IF($B123&lt;=0,0,$B123*(POWER(1+Calculator!$C$10/100,1/12)-1))</f>
        <v>6808.106910689914</v>
      </c>
      <c r="D123" s="20">
        <f t="shared" si="4"/>
        <v>1677868.5047352486</v>
      </c>
      <c r="E123" s="20">
        <f>$I$122</f>
        <v>1030065.712755578</v>
      </c>
      <c r="F123" s="20">
        <f>IF(OR($D123&lt;=0,$A123&gt;Calculator!$C$11*12),0,MIN($D123,Calculator!$C$9/(1-(Calculator!$C$12/100)*MAX(0,1-$E123/MAX($D123,0.0001)))))</f>
        <v>10614.731046120491</v>
      </c>
      <c r="G123" s="20">
        <f>$F123*(Calculator!$C$12/100)*MAX(0,1-$E123/MAX($D123,0.0001))</f>
        <v>614.73104612048996</v>
      </c>
      <c r="H123" s="20">
        <f t="shared" si="5"/>
        <v>10000</v>
      </c>
      <c r="I123" s="20">
        <f t="shared" si="6"/>
        <v>1023549.1886835941</v>
      </c>
      <c r="J123" s="20">
        <f t="shared" si="7"/>
        <v>1667253.7736891282</v>
      </c>
      <c r="K123" s="21">
        <f>IF(AND($J123&lt;=0.5,$A123&lt;=Calculator!$C$11*12),1,0)</f>
        <v>0</v>
      </c>
    </row>
    <row r="124" spans="1:11" x14ac:dyDescent="0.25">
      <c r="A124" s="16">
        <v>121</v>
      </c>
      <c r="B124" s="17">
        <f>$J$123</f>
        <v>1667253.7736891282</v>
      </c>
      <c r="C124" s="17">
        <f>IF($B124&lt;=0,0,$B124*(POWER(1+Calculator!$C$10/100,1/12)-1))</f>
        <v>6792.5982527643464</v>
      </c>
      <c r="D124" s="17">
        <f t="shared" si="4"/>
        <v>1674046.3719418927</v>
      </c>
      <c r="E124" s="17">
        <f>$I$123</f>
        <v>1023549.1886835941</v>
      </c>
      <c r="F124" s="17">
        <f>IF(OR($D124&lt;=0,$A124&gt;Calculator!$C$11*12),0,MIN($D124,Calculator!$C$9/(1-(Calculator!$C$12/100)*MAX(0,1-$E124/MAX($D124,0.0001)))))</f>
        <v>0</v>
      </c>
      <c r="G124" s="17">
        <f>$F124*(Calculator!$C$12/100)*MAX(0,1-$E124/MAX($D124,0.0001))</f>
        <v>0</v>
      </c>
      <c r="H124" s="17">
        <f t="shared" si="5"/>
        <v>0</v>
      </c>
      <c r="I124" s="17">
        <f t="shared" si="6"/>
        <v>1023549.1886835941</v>
      </c>
      <c r="J124" s="17">
        <f t="shared" si="7"/>
        <v>1674046.3719418927</v>
      </c>
      <c r="K124" s="18">
        <f>IF(AND($J124&lt;=0.5,$A124&lt;=Calculator!$C$11*12),1,0)</f>
        <v>0</v>
      </c>
    </row>
    <row r="125" spans="1:11" x14ac:dyDescent="0.25">
      <c r="A125" s="19">
        <v>122</v>
      </c>
      <c r="B125" s="20">
        <f>$J$124</f>
        <v>1674046.3719418927</v>
      </c>
      <c r="C125" s="20">
        <f>IF($B125&lt;=0,0,$B125*(POWER(1+Calculator!$C$10/100,1/12)-1))</f>
        <v>6820.2721388587024</v>
      </c>
      <c r="D125" s="20">
        <f t="shared" si="4"/>
        <v>1680866.6440807513</v>
      </c>
      <c r="E125" s="20">
        <f>$I$124</f>
        <v>1023549.1886835941</v>
      </c>
      <c r="F125" s="20">
        <f>IF(OR($D125&lt;=0,$A125&gt;Calculator!$C$11*12),0,MIN($D125,Calculator!$C$9/(1-(Calculator!$C$12/100)*MAX(0,1-$E125/MAX($D125,0.0001)))))</f>
        <v>0</v>
      </c>
      <c r="G125" s="20">
        <f>$F125*(Calculator!$C$12/100)*MAX(0,1-$E125/MAX($D125,0.0001))</f>
        <v>0</v>
      </c>
      <c r="H125" s="20">
        <f t="shared" si="5"/>
        <v>0</v>
      </c>
      <c r="I125" s="20">
        <f t="shared" si="6"/>
        <v>1023549.1886835941</v>
      </c>
      <c r="J125" s="20">
        <f t="shared" si="7"/>
        <v>1680866.6440807513</v>
      </c>
      <c r="K125" s="21">
        <f>IF(AND($J125&lt;=0.5,$A125&lt;=Calculator!$C$11*12),1,0)</f>
        <v>0</v>
      </c>
    </row>
    <row r="126" spans="1:11" x14ac:dyDescent="0.25">
      <c r="A126" s="16">
        <v>123</v>
      </c>
      <c r="B126" s="17">
        <f>$J$125</f>
        <v>1680866.6440807513</v>
      </c>
      <c r="C126" s="17">
        <f>IF($B126&lt;=0,0,$B126*(POWER(1+Calculator!$C$10/100,1/12)-1))</f>
        <v>6848.058771790581</v>
      </c>
      <c r="D126" s="17">
        <f t="shared" si="4"/>
        <v>1687714.7028525418</v>
      </c>
      <c r="E126" s="17">
        <f>$I$125</f>
        <v>1023549.1886835941</v>
      </c>
      <c r="F126" s="17">
        <f>IF(OR($D126&lt;=0,$A126&gt;Calculator!$C$11*12),0,MIN($D126,Calculator!$C$9/(1-(Calculator!$C$12/100)*MAX(0,1-$E126/MAX($D126,0.0001)))))</f>
        <v>0</v>
      </c>
      <c r="G126" s="17">
        <f>$F126*(Calculator!$C$12/100)*MAX(0,1-$E126/MAX($D126,0.0001))</f>
        <v>0</v>
      </c>
      <c r="H126" s="17">
        <f t="shared" si="5"/>
        <v>0</v>
      </c>
      <c r="I126" s="17">
        <f t="shared" si="6"/>
        <v>1023549.1886835941</v>
      </c>
      <c r="J126" s="17">
        <f t="shared" si="7"/>
        <v>1687714.7028525418</v>
      </c>
      <c r="K126" s="18">
        <f>IF(AND($J126&lt;=0.5,$A126&lt;=Calculator!$C$11*12),1,0)</f>
        <v>0</v>
      </c>
    </row>
    <row r="127" spans="1:11" x14ac:dyDescent="0.25">
      <c r="A127" s="19">
        <v>124</v>
      </c>
      <c r="B127" s="20">
        <f>$J$126</f>
        <v>1687714.7028525418</v>
      </c>
      <c r="C127" s="20">
        <f>IF($B127&lt;=0,0,$B127*(POWER(1+Calculator!$C$10/100,1/12)-1))</f>
        <v>6875.958610904554</v>
      </c>
      <c r="D127" s="20">
        <f t="shared" si="4"/>
        <v>1694590.6614634464</v>
      </c>
      <c r="E127" s="20">
        <f>$I$126</f>
        <v>1023549.1886835941</v>
      </c>
      <c r="F127" s="20">
        <f>IF(OR($D127&lt;=0,$A127&gt;Calculator!$C$11*12),0,MIN($D127,Calculator!$C$9/(1-(Calculator!$C$12/100)*MAX(0,1-$E127/MAX($D127,0.0001)))))</f>
        <v>0</v>
      </c>
      <c r="G127" s="20">
        <f>$F127*(Calculator!$C$12/100)*MAX(0,1-$E127/MAX($D127,0.0001))</f>
        <v>0</v>
      </c>
      <c r="H127" s="20">
        <f t="shared" si="5"/>
        <v>0</v>
      </c>
      <c r="I127" s="20">
        <f t="shared" si="6"/>
        <v>1023549.1886835941</v>
      </c>
      <c r="J127" s="20">
        <f t="shared" si="7"/>
        <v>1694590.6614634464</v>
      </c>
      <c r="K127" s="21">
        <f>IF(AND($J127&lt;=0.5,$A127&lt;=Calculator!$C$11*12),1,0)</f>
        <v>0</v>
      </c>
    </row>
    <row r="128" spans="1:11" x14ac:dyDescent="0.25">
      <c r="A128" s="16">
        <v>125</v>
      </c>
      <c r="B128" s="17">
        <f>$J$127</f>
        <v>1694590.6614634464</v>
      </c>
      <c r="C128" s="17">
        <f>IF($B128&lt;=0,0,$B128*(POWER(1+Calculator!$C$10/100,1/12)-1))</f>
        <v>6903.9721174166225</v>
      </c>
      <c r="D128" s="17">
        <f t="shared" si="4"/>
        <v>1701494.633580863</v>
      </c>
      <c r="E128" s="17">
        <f>$I$127</f>
        <v>1023549.1886835941</v>
      </c>
      <c r="F128" s="17">
        <f>IF(OR($D128&lt;=0,$A128&gt;Calculator!$C$11*12),0,MIN($D128,Calculator!$C$9/(1-(Calculator!$C$12/100)*MAX(0,1-$E128/MAX($D128,0.0001)))))</f>
        <v>0</v>
      </c>
      <c r="G128" s="17">
        <f>$F128*(Calculator!$C$12/100)*MAX(0,1-$E128/MAX($D128,0.0001))</f>
        <v>0</v>
      </c>
      <c r="H128" s="17">
        <f t="shared" si="5"/>
        <v>0</v>
      </c>
      <c r="I128" s="17">
        <f t="shared" si="6"/>
        <v>1023549.1886835941</v>
      </c>
      <c r="J128" s="17">
        <f t="shared" si="7"/>
        <v>1701494.633580863</v>
      </c>
      <c r="K128" s="18">
        <f>IF(AND($J128&lt;=0.5,$A128&lt;=Calculator!$C$11*12),1,0)</f>
        <v>0</v>
      </c>
    </row>
    <row r="129" spans="1:11" x14ac:dyDescent="0.25">
      <c r="A129" s="19">
        <v>126</v>
      </c>
      <c r="B129" s="20">
        <f>$J$128</f>
        <v>1701494.633580863</v>
      </c>
      <c r="C129" s="20">
        <f>IF($B129&lt;=0,0,$B129*(POWER(1+Calculator!$C$10/100,1/12)-1))</f>
        <v>6932.0997544218344</v>
      </c>
      <c r="D129" s="20">
        <f t="shared" si="4"/>
        <v>1708426.7333352847</v>
      </c>
      <c r="E129" s="20">
        <f>$I$128</f>
        <v>1023549.1886835941</v>
      </c>
      <c r="F129" s="20">
        <f>IF(OR($D129&lt;=0,$A129&gt;Calculator!$C$11*12),0,MIN($D129,Calculator!$C$9/(1-(Calculator!$C$12/100)*MAX(0,1-$E129/MAX($D129,0.0001)))))</f>
        <v>0</v>
      </c>
      <c r="G129" s="20">
        <f>$F129*(Calculator!$C$12/100)*MAX(0,1-$E129/MAX($D129,0.0001))</f>
        <v>0</v>
      </c>
      <c r="H129" s="20">
        <f t="shared" si="5"/>
        <v>0</v>
      </c>
      <c r="I129" s="20">
        <f t="shared" si="6"/>
        <v>1023549.1886835941</v>
      </c>
      <c r="J129" s="20">
        <f t="shared" si="7"/>
        <v>1708426.7333352847</v>
      </c>
      <c r="K129" s="21">
        <f>IF(AND($J129&lt;=0.5,$A129&lt;=Calculator!$C$11*12),1,0)</f>
        <v>0</v>
      </c>
    </row>
    <row r="130" spans="1:11" x14ac:dyDescent="0.25">
      <c r="A130" s="16">
        <v>127</v>
      </c>
      <c r="B130" s="17">
        <f>$J$129</f>
        <v>1708426.7333352847</v>
      </c>
      <c r="C130" s="17">
        <f>IF($B130&lt;=0,0,$B130*(POWER(1+Calculator!$C$10/100,1/12)-1))</f>
        <v>6960.3419869019472</v>
      </c>
      <c r="D130" s="17">
        <f t="shared" si="4"/>
        <v>1715387.0753221868</v>
      </c>
      <c r="E130" s="17">
        <f>$I$129</f>
        <v>1023549.1886835941</v>
      </c>
      <c r="F130" s="17">
        <f>IF(OR($D130&lt;=0,$A130&gt;Calculator!$C$11*12),0,MIN($D130,Calculator!$C$9/(1-(Calculator!$C$12/100)*MAX(0,1-$E130/MAX($D130,0.0001)))))</f>
        <v>0</v>
      </c>
      <c r="G130" s="17">
        <f>$F130*(Calculator!$C$12/100)*MAX(0,1-$E130/MAX($D130,0.0001))</f>
        <v>0</v>
      </c>
      <c r="H130" s="17">
        <f t="shared" si="5"/>
        <v>0</v>
      </c>
      <c r="I130" s="17">
        <f t="shared" si="6"/>
        <v>1023549.1886835941</v>
      </c>
      <c r="J130" s="17">
        <f t="shared" si="7"/>
        <v>1715387.0753221868</v>
      </c>
      <c r="K130" s="18">
        <f>IF(AND($J130&lt;=0.5,$A130&lt;=Calculator!$C$11*12),1,0)</f>
        <v>0</v>
      </c>
    </row>
    <row r="131" spans="1:11" x14ac:dyDescent="0.25">
      <c r="A131" s="19">
        <v>128</v>
      </c>
      <c r="B131" s="20">
        <f>$J$130</f>
        <v>1715387.0753221868</v>
      </c>
      <c r="C131" s="20">
        <f>IF($B131&lt;=0,0,$B131*(POWER(1+Calculator!$C$10/100,1/12)-1))</f>
        <v>6988.6992817331111</v>
      </c>
      <c r="D131" s="20">
        <f t="shared" si="4"/>
        <v>1722375.7746039198</v>
      </c>
      <c r="E131" s="20">
        <f>$I$130</f>
        <v>1023549.1886835941</v>
      </c>
      <c r="F131" s="20">
        <f>IF(OR($D131&lt;=0,$A131&gt;Calculator!$C$11*12),0,MIN($D131,Calculator!$C$9/(1-(Calculator!$C$12/100)*MAX(0,1-$E131/MAX($D131,0.0001)))))</f>
        <v>0</v>
      </c>
      <c r="G131" s="20">
        <f>$F131*(Calculator!$C$12/100)*MAX(0,1-$E131/MAX($D131,0.0001))</f>
        <v>0</v>
      </c>
      <c r="H131" s="20">
        <f t="shared" si="5"/>
        <v>0</v>
      </c>
      <c r="I131" s="20">
        <f t="shared" si="6"/>
        <v>1023549.1886835941</v>
      </c>
      <c r="J131" s="20">
        <f t="shared" si="7"/>
        <v>1722375.7746039198</v>
      </c>
      <c r="K131" s="21">
        <f>IF(AND($J131&lt;=0.5,$A131&lt;=Calculator!$C$11*12),1,0)</f>
        <v>0</v>
      </c>
    </row>
    <row r="132" spans="1:11" x14ac:dyDescent="0.25">
      <c r="A132" s="16">
        <v>129</v>
      </c>
      <c r="B132" s="17">
        <f>$J$131</f>
        <v>1722375.7746039198</v>
      </c>
      <c r="C132" s="17">
        <f>IF($B132&lt;=0,0,$B132*(POWER(1+Calculator!$C$10/100,1/12)-1))</f>
        <v>7017.1721076935855</v>
      </c>
      <c r="D132" s="17">
        <f t="shared" ref="D132:D195" si="8">$B132+$C132</f>
        <v>1729392.9467116133</v>
      </c>
      <c r="E132" s="17">
        <f>$I$131</f>
        <v>1023549.1886835941</v>
      </c>
      <c r="F132" s="17">
        <f>IF(OR($D132&lt;=0,$A132&gt;Calculator!$C$11*12),0,MIN($D132,Calculator!$C$9/(1-(Calculator!$C$12/100)*MAX(0,1-$E132/MAX($D132,0.0001)))))</f>
        <v>0</v>
      </c>
      <c r="G132" s="17">
        <f>$F132*(Calculator!$C$12/100)*MAX(0,1-$E132/MAX($D132,0.0001))</f>
        <v>0</v>
      </c>
      <c r="H132" s="17">
        <f t="shared" ref="H132:H195" si="9">$F132-$G132</f>
        <v>0</v>
      </c>
      <c r="I132" s="17">
        <f t="shared" ref="I132:I195" si="10">$E132-IF($D132&lt;=0,0,$E132*$F132/MAX($D132,0.0001))</f>
        <v>1023549.1886835941</v>
      </c>
      <c r="J132" s="17">
        <f t="shared" ref="J132:J195" si="11">MAX(0,$D132-$F132)</f>
        <v>1729392.9467116133</v>
      </c>
      <c r="K132" s="18">
        <f>IF(AND($J132&lt;=0.5,$A132&lt;=Calculator!$C$11*12),1,0)</f>
        <v>0</v>
      </c>
    </row>
    <row r="133" spans="1:11" x14ac:dyDescent="0.25">
      <c r="A133" s="19">
        <v>130</v>
      </c>
      <c r="B133" s="20">
        <f>$J$132</f>
        <v>1729392.9467116133</v>
      </c>
      <c r="C133" s="20">
        <f>IF($B133&lt;=0,0,$B133*(POWER(1+Calculator!$C$10/100,1/12)-1))</f>
        <v>7045.7609354714932</v>
      </c>
      <c r="D133" s="20">
        <f t="shared" si="8"/>
        <v>1736438.7076470847</v>
      </c>
      <c r="E133" s="20">
        <f>$I$132</f>
        <v>1023549.1886835941</v>
      </c>
      <c r="F133" s="20">
        <f>IF(OR($D133&lt;=0,$A133&gt;Calculator!$C$11*12),0,MIN($D133,Calculator!$C$9/(1-(Calculator!$C$12/100)*MAX(0,1-$E133/MAX($D133,0.0001)))))</f>
        <v>0</v>
      </c>
      <c r="G133" s="20">
        <f>$F133*(Calculator!$C$12/100)*MAX(0,1-$E133/MAX($D133,0.0001))</f>
        <v>0</v>
      </c>
      <c r="H133" s="20">
        <f t="shared" si="9"/>
        <v>0</v>
      </c>
      <c r="I133" s="20">
        <f t="shared" si="10"/>
        <v>1023549.1886835941</v>
      </c>
      <c r="J133" s="20">
        <f t="shared" si="11"/>
        <v>1736438.7076470847</v>
      </c>
      <c r="K133" s="21">
        <f>IF(AND($J133&lt;=0.5,$A133&lt;=Calculator!$C$11*12),1,0)</f>
        <v>0</v>
      </c>
    </row>
    <row r="134" spans="1:11" x14ac:dyDescent="0.25">
      <c r="A134" s="16">
        <v>131</v>
      </c>
      <c r="B134" s="17">
        <f>$J$133</f>
        <v>1736438.7076470847</v>
      </c>
      <c r="C134" s="17">
        <f>IF($B134&lt;=0,0,$B134*(POWER(1+Calculator!$C$10/100,1/12)-1))</f>
        <v>7074.4662376725983</v>
      </c>
      <c r="D134" s="17">
        <f t="shared" si="8"/>
        <v>1743513.1738847573</v>
      </c>
      <c r="E134" s="17">
        <f>$I$133</f>
        <v>1023549.1886835941</v>
      </c>
      <c r="F134" s="17">
        <f>IF(OR($D134&lt;=0,$A134&gt;Calculator!$C$11*12),0,MIN($D134,Calculator!$C$9/(1-(Calculator!$C$12/100)*MAX(0,1-$E134/MAX($D134,0.0001)))))</f>
        <v>0</v>
      </c>
      <c r="G134" s="17">
        <f>$F134*(Calculator!$C$12/100)*MAX(0,1-$E134/MAX($D134,0.0001))</f>
        <v>0</v>
      </c>
      <c r="H134" s="17">
        <f t="shared" si="9"/>
        <v>0</v>
      </c>
      <c r="I134" s="17">
        <f t="shared" si="10"/>
        <v>1023549.1886835941</v>
      </c>
      <c r="J134" s="17">
        <f t="shared" si="11"/>
        <v>1743513.1738847573</v>
      </c>
      <c r="K134" s="18">
        <f>IF(AND($J134&lt;=0.5,$A134&lt;=Calculator!$C$11*12),1,0)</f>
        <v>0</v>
      </c>
    </row>
    <row r="135" spans="1:11" x14ac:dyDescent="0.25">
      <c r="A135" s="19">
        <v>132</v>
      </c>
      <c r="B135" s="20">
        <f>$J$134</f>
        <v>1743513.1738847573</v>
      </c>
      <c r="C135" s="20">
        <f>IF($B135&lt;=0,0,$B135*(POWER(1+Calculator!$C$10/100,1/12)-1))</f>
        <v>7103.2884888281169</v>
      </c>
      <c r="D135" s="20">
        <f t="shared" si="8"/>
        <v>1750616.4623735854</v>
      </c>
      <c r="E135" s="20">
        <f>$I$134</f>
        <v>1023549.1886835941</v>
      </c>
      <c r="F135" s="20">
        <f>IF(OR($D135&lt;=0,$A135&gt;Calculator!$C$11*12),0,MIN($D135,Calculator!$C$9/(1-(Calculator!$C$12/100)*MAX(0,1-$E135/MAX($D135,0.0001)))))</f>
        <v>0</v>
      </c>
      <c r="G135" s="20">
        <f>$F135*(Calculator!$C$12/100)*MAX(0,1-$E135/MAX($D135,0.0001))</f>
        <v>0</v>
      </c>
      <c r="H135" s="20">
        <f t="shared" si="9"/>
        <v>0</v>
      </c>
      <c r="I135" s="20">
        <f t="shared" si="10"/>
        <v>1023549.1886835941</v>
      </c>
      <c r="J135" s="20">
        <f t="shared" si="11"/>
        <v>1750616.4623735854</v>
      </c>
      <c r="K135" s="21">
        <f>IF(AND($J135&lt;=0.5,$A135&lt;=Calculator!$C$11*12),1,0)</f>
        <v>0</v>
      </c>
    </row>
    <row r="136" spans="1:11" x14ac:dyDescent="0.25">
      <c r="A136" s="16">
        <v>133</v>
      </c>
      <c r="B136" s="17">
        <f>$J$135</f>
        <v>1750616.4623735854</v>
      </c>
      <c r="C136" s="17">
        <f>IF($B136&lt;=0,0,$B136*(POWER(1+Calculator!$C$10/100,1/12)-1))</f>
        <v>7132.2281654025674</v>
      </c>
      <c r="D136" s="17">
        <f t="shared" si="8"/>
        <v>1757748.690538988</v>
      </c>
      <c r="E136" s="17">
        <f>$I$135</f>
        <v>1023549.1886835941</v>
      </c>
      <c r="F136" s="17">
        <f>IF(OR($D136&lt;=0,$A136&gt;Calculator!$C$11*12),0,MIN($D136,Calculator!$C$9/(1-(Calculator!$C$12/100)*MAX(0,1-$E136/MAX($D136,0.0001)))))</f>
        <v>0</v>
      </c>
      <c r="G136" s="17">
        <f>$F136*(Calculator!$C$12/100)*MAX(0,1-$E136/MAX($D136,0.0001))</f>
        <v>0</v>
      </c>
      <c r="H136" s="17">
        <f t="shared" si="9"/>
        <v>0</v>
      </c>
      <c r="I136" s="17">
        <f t="shared" si="10"/>
        <v>1023549.1886835941</v>
      </c>
      <c r="J136" s="17">
        <f t="shared" si="11"/>
        <v>1757748.690538988</v>
      </c>
      <c r="K136" s="18">
        <f>IF(AND($J136&lt;=0.5,$A136&lt;=Calculator!$C$11*12),1,0)</f>
        <v>0</v>
      </c>
    </row>
    <row r="137" spans="1:11" x14ac:dyDescent="0.25">
      <c r="A137" s="19">
        <v>134</v>
      </c>
      <c r="B137" s="20">
        <f>$J$136</f>
        <v>1757748.690538988</v>
      </c>
      <c r="C137" s="20">
        <f>IF($B137&lt;=0,0,$B137*(POWER(1+Calculator!$C$10/100,1/12)-1))</f>
        <v>7161.2857458016406</v>
      </c>
      <c r="D137" s="20">
        <f t="shared" si="8"/>
        <v>1764909.9762847896</v>
      </c>
      <c r="E137" s="20">
        <f>$I$136</f>
        <v>1023549.1886835941</v>
      </c>
      <c r="F137" s="20">
        <f>IF(OR($D137&lt;=0,$A137&gt;Calculator!$C$11*12),0,MIN($D137,Calculator!$C$9/(1-(Calculator!$C$12/100)*MAX(0,1-$E137/MAX($D137,0.0001)))))</f>
        <v>0</v>
      </c>
      <c r="G137" s="20">
        <f>$F137*(Calculator!$C$12/100)*MAX(0,1-$E137/MAX($D137,0.0001))</f>
        <v>0</v>
      </c>
      <c r="H137" s="20">
        <f t="shared" si="9"/>
        <v>0</v>
      </c>
      <c r="I137" s="20">
        <f t="shared" si="10"/>
        <v>1023549.1886835941</v>
      </c>
      <c r="J137" s="20">
        <f t="shared" si="11"/>
        <v>1764909.9762847896</v>
      </c>
      <c r="K137" s="21">
        <f>IF(AND($J137&lt;=0.5,$A137&lt;=Calculator!$C$11*12),1,0)</f>
        <v>0</v>
      </c>
    </row>
    <row r="138" spans="1:11" x14ac:dyDescent="0.25">
      <c r="A138" s="16">
        <v>135</v>
      </c>
      <c r="B138" s="17">
        <f>$J$137</f>
        <v>1764909.9762847896</v>
      </c>
      <c r="C138" s="17">
        <f>IF($B138&lt;=0,0,$B138*(POWER(1+Calculator!$C$10/100,1/12)-1))</f>
        <v>7190.4617103801129</v>
      </c>
      <c r="D138" s="17">
        <f t="shared" si="8"/>
        <v>1772100.4379951698</v>
      </c>
      <c r="E138" s="17">
        <f>$I$137</f>
        <v>1023549.1886835941</v>
      </c>
      <c r="F138" s="17">
        <f>IF(OR($D138&lt;=0,$A138&gt;Calculator!$C$11*12),0,MIN($D138,Calculator!$C$9/(1-(Calculator!$C$12/100)*MAX(0,1-$E138/MAX($D138,0.0001)))))</f>
        <v>0</v>
      </c>
      <c r="G138" s="17">
        <f>$F138*(Calculator!$C$12/100)*MAX(0,1-$E138/MAX($D138,0.0001))</f>
        <v>0</v>
      </c>
      <c r="H138" s="17">
        <f t="shared" si="9"/>
        <v>0</v>
      </c>
      <c r="I138" s="17">
        <f t="shared" si="10"/>
        <v>1023549.1886835941</v>
      </c>
      <c r="J138" s="17">
        <f t="shared" si="11"/>
        <v>1772100.4379951698</v>
      </c>
      <c r="K138" s="18">
        <f>IF(AND($J138&lt;=0.5,$A138&lt;=Calculator!$C$11*12),1,0)</f>
        <v>0</v>
      </c>
    </row>
    <row r="139" spans="1:11" x14ac:dyDescent="0.25">
      <c r="A139" s="19">
        <v>136</v>
      </c>
      <c r="B139" s="20">
        <f>$J$138</f>
        <v>1772100.4379951698</v>
      </c>
      <c r="C139" s="20">
        <f>IF($B139&lt;=0,0,$B139*(POWER(1+Calculator!$C$10/100,1/12)-1))</f>
        <v>7219.7565414497858</v>
      </c>
      <c r="D139" s="20">
        <f t="shared" si="8"/>
        <v>1779320.1945366196</v>
      </c>
      <c r="E139" s="20">
        <f>$I$138</f>
        <v>1023549.1886835941</v>
      </c>
      <c r="F139" s="20">
        <f>IF(OR($D139&lt;=0,$A139&gt;Calculator!$C$11*12),0,MIN($D139,Calculator!$C$9/(1-(Calculator!$C$12/100)*MAX(0,1-$E139/MAX($D139,0.0001)))))</f>
        <v>0</v>
      </c>
      <c r="G139" s="20">
        <f>$F139*(Calculator!$C$12/100)*MAX(0,1-$E139/MAX($D139,0.0001))</f>
        <v>0</v>
      </c>
      <c r="H139" s="20">
        <f t="shared" si="9"/>
        <v>0</v>
      </c>
      <c r="I139" s="20">
        <f t="shared" si="10"/>
        <v>1023549.1886835941</v>
      </c>
      <c r="J139" s="20">
        <f t="shared" si="11"/>
        <v>1779320.1945366196</v>
      </c>
      <c r="K139" s="21">
        <f>IF(AND($J139&lt;=0.5,$A139&lt;=Calculator!$C$11*12),1,0)</f>
        <v>0</v>
      </c>
    </row>
    <row r="140" spans="1:11" x14ac:dyDescent="0.25">
      <c r="A140" s="16">
        <v>137</v>
      </c>
      <c r="B140" s="17">
        <f>$J$139</f>
        <v>1779320.1945366196</v>
      </c>
      <c r="C140" s="17">
        <f>IF($B140&lt;=0,0,$B140*(POWER(1+Calculator!$C$10/100,1/12)-1))</f>
        <v>7249.1707232874569</v>
      </c>
      <c r="D140" s="17">
        <f t="shared" si="8"/>
        <v>1786569.365259907</v>
      </c>
      <c r="E140" s="17">
        <f>$I$139</f>
        <v>1023549.1886835941</v>
      </c>
      <c r="F140" s="17">
        <f>IF(OR($D140&lt;=0,$A140&gt;Calculator!$C$11*12),0,MIN($D140,Calculator!$C$9/(1-(Calculator!$C$12/100)*MAX(0,1-$E140/MAX($D140,0.0001)))))</f>
        <v>0</v>
      </c>
      <c r="G140" s="17">
        <f>$F140*(Calculator!$C$12/100)*MAX(0,1-$E140/MAX($D140,0.0001))</f>
        <v>0</v>
      </c>
      <c r="H140" s="17">
        <f t="shared" si="9"/>
        <v>0</v>
      </c>
      <c r="I140" s="17">
        <f t="shared" si="10"/>
        <v>1023549.1886835941</v>
      </c>
      <c r="J140" s="17">
        <f t="shared" si="11"/>
        <v>1786569.365259907</v>
      </c>
      <c r="K140" s="18">
        <f>IF(AND($J140&lt;=0.5,$A140&lt;=Calculator!$C$11*12),1,0)</f>
        <v>0</v>
      </c>
    </row>
    <row r="141" spans="1:11" x14ac:dyDescent="0.25">
      <c r="A141" s="19">
        <v>138</v>
      </c>
      <c r="B141" s="20">
        <f>$J$140</f>
        <v>1786569.365259907</v>
      </c>
      <c r="C141" s="20">
        <f>IF($B141&lt;=0,0,$B141*(POWER(1+Calculator!$C$10/100,1/12)-1))</f>
        <v>7278.7047421429297</v>
      </c>
      <c r="D141" s="20">
        <f t="shared" si="8"/>
        <v>1793848.0700020499</v>
      </c>
      <c r="E141" s="20">
        <f>$I$140</f>
        <v>1023549.1886835941</v>
      </c>
      <c r="F141" s="20">
        <f>IF(OR($D141&lt;=0,$A141&gt;Calculator!$C$11*12),0,MIN($D141,Calculator!$C$9/(1-(Calculator!$C$12/100)*MAX(0,1-$E141/MAX($D141,0.0001)))))</f>
        <v>0</v>
      </c>
      <c r="G141" s="20">
        <f>$F141*(Calculator!$C$12/100)*MAX(0,1-$E141/MAX($D141,0.0001))</f>
        <v>0</v>
      </c>
      <c r="H141" s="20">
        <f t="shared" si="9"/>
        <v>0</v>
      </c>
      <c r="I141" s="20">
        <f t="shared" si="10"/>
        <v>1023549.1886835941</v>
      </c>
      <c r="J141" s="20">
        <f t="shared" si="11"/>
        <v>1793848.0700020499</v>
      </c>
      <c r="K141" s="21">
        <f>IF(AND($J141&lt;=0.5,$A141&lt;=Calculator!$C$11*12),1,0)</f>
        <v>0</v>
      </c>
    </row>
    <row r="142" spans="1:11" x14ac:dyDescent="0.25">
      <c r="A142" s="16">
        <v>139</v>
      </c>
      <c r="B142" s="17">
        <f>$J$141</f>
        <v>1793848.0700020499</v>
      </c>
      <c r="C142" s="17">
        <f>IF($B142&lt;=0,0,$B142*(POWER(1+Calculator!$C$10/100,1/12)-1))</f>
        <v>7308.3590862470483</v>
      </c>
      <c r="D142" s="17">
        <f t="shared" si="8"/>
        <v>1801156.4290882971</v>
      </c>
      <c r="E142" s="17">
        <f>$I$141</f>
        <v>1023549.1886835941</v>
      </c>
      <c r="F142" s="17">
        <f>IF(OR($D142&lt;=0,$A142&gt;Calculator!$C$11*12),0,MIN($D142,Calculator!$C$9/(1-(Calculator!$C$12/100)*MAX(0,1-$E142/MAX($D142,0.0001)))))</f>
        <v>0</v>
      </c>
      <c r="G142" s="17">
        <f>$F142*(Calculator!$C$12/100)*MAX(0,1-$E142/MAX($D142,0.0001))</f>
        <v>0</v>
      </c>
      <c r="H142" s="17">
        <f t="shared" si="9"/>
        <v>0</v>
      </c>
      <c r="I142" s="17">
        <f t="shared" si="10"/>
        <v>1023549.1886835941</v>
      </c>
      <c r="J142" s="17">
        <f t="shared" si="11"/>
        <v>1801156.4290882971</v>
      </c>
      <c r="K142" s="18">
        <f>IF(AND($J142&lt;=0.5,$A142&lt;=Calculator!$C$11*12),1,0)</f>
        <v>0</v>
      </c>
    </row>
    <row r="143" spans="1:11" x14ac:dyDescent="0.25">
      <c r="A143" s="19">
        <v>140</v>
      </c>
      <c r="B143" s="20">
        <f>$J$142</f>
        <v>1801156.4290882971</v>
      </c>
      <c r="C143" s="20">
        <f>IF($B143&lt;=0,0,$B143*(POWER(1+Calculator!$C$10/100,1/12)-1))</f>
        <v>7338.1342458197705</v>
      </c>
      <c r="D143" s="20">
        <f t="shared" si="8"/>
        <v>1808494.5633341169</v>
      </c>
      <c r="E143" s="20">
        <f>$I$142</f>
        <v>1023549.1886835941</v>
      </c>
      <c r="F143" s="20">
        <f>IF(OR($D143&lt;=0,$A143&gt;Calculator!$C$11*12),0,MIN($D143,Calculator!$C$9/(1-(Calculator!$C$12/100)*MAX(0,1-$E143/MAX($D143,0.0001)))))</f>
        <v>0</v>
      </c>
      <c r="G143" s="20">
        <f>$F143*(Calculator!$C$12/100)*MAX(0,1-$E143/MAX($D143,0.0001))</f>
        <v>0</v>
      </c>
      <c r="H143" s="20">
        <f t="shared" si="9"/>
        <v>0</v>
      </c>
      <c r="I143" s="20">
        <f t="shared" si="10"/>
        <v>1023549.1886835941</v>
      </c>
      <c r="J143" s="20">
        <f t="shared" si="11"/>
        <v>1808494.5633341169</v>
      </c>
      <c r="K143" s="21">
        <f>IF(AND($J143&lt;=0.5,$A143&lt;=Calculator!$C$11*12),1,0)</f>
        <v>0</v>
      </c>
    </row>
    <row r="144" spans="1:11" x14ac:dyDescent="0.25">
      <c r="A144" s="16">
        <v>141</v>
      </c>
      <c r="B144" s="17">
        <f>$J$143</f>
        <v>1808494.5633341169</v>
      </c>
      <c r="C144" s="17">
        <f>IF($B144&lt;=0,0,$B144*(POWER(1+Calculator!$C$10/100,1/12)-1))</f>
        <v>7368.0307130782694</v>
      </c>
      <c r="D144" s="17">
        <f t="shared" si="8"/>
        <v>1815862.5940471953</v>
      </c>
      <c r="E144" s="17">
        <f>$I$143</f>
        <v>1023549.1886835941</v>
      </c>
      <c r="F144" s="17">
        <f>IF(OR($D144&lt;=0,$A144&gt;Calculator!$C$11*12),0,MIN($D144,Calculator!$C$9/(1-(Calculator!$C$12/100)*MAX(0,1-$E144/MAX($D144,0.0001)))))</f>
        <v>0</v>
      </c>
      <c r="G144" s="17">
        <f>$F144*(Calculator!$C$12/100)*MAX(0,1-$E144/MAX($D144,0.0001))</f>
        <v>0</v>
      </c>
      <c r="H144" s="17">
        <f t="shared" si="9"/>
        <v>0</v>
      </c>
      <c r="I144" s="17">
        <f t="shared" si="10"/>
        <v>1023549.1886835941</v>
      </c>
      <c r="J144" s="17">
        <f t="shared" si="11"/>
        <v>1815862.5940471953</v>
      </c>
      <c r="K144" s="18">
        <f>IF(AND($J144&lt;=0.5,$A144&lt;=Calculator!$C$11*12),1,0)</f>
        <v>0</v>
      </c>
    </row>
    <row r="145" spans="1:11" x14ac:dyDescent="0.25">
      <c r="A145" s="19">
        <v>142</v>
      </c>
      <c r="B145" s="20">
        <f>$J$144</f>
        <v>1815862.5940471953</v>
      </c>
      <c r="C145" s="20">
        <f>IF($B145&lt;=0,0,$B145*(POWER(1+Calculator!$C$10/100,1/12)-1))</f>
        <v>7398.0489822450736</v>
      </c>
      <c r="D145" s="20">
        <f t="shared" si="8"/>
        <v>1823260.6430294404</v>
      </c>
      <c r="E145" s="20">
        <f>$I$144</f>
        <v>1023549.1886835941</v>
      </c>
      <c r="F145" s="20">
        <f>IF(OR($D145&lt;=0,$A145&gt;Calculator!$C$11*12),0,MIN($D145,Calculator!$C$9/(1-(Calculator!$C$12/100)*MAX(0,1-$E145/MAX($D145,0.0001)))))</f>
        <v>0</v>
      </c>
      <c r="G145" s="20">
        <f>$F145*(Calculator!$C$12/100)*MAX(0,1-$E145/MAX($D145,0.0001))</f>
        <v>0</v>
      </c>
      <c r="H145" s="20">
        <f t="shared" si="9"/>
        <v>0</v>
      </c>
      <c r="I145" s="20">
        <f t="shared" si="10"/>
        <v>1023549.1886835941</v>
      </c>
      <c r="J145" s="20">
        <f t="shared" si="11"/>
        <v>1823260.6430294404</v>
      </c>
      <c r="K145" s="21">
        <f>IF(AND($J145&lt;=0.5,$A145&lt;=Calculator!$C$11*12),1,0)</f>
        <v>0</v>
      </c>
    </row>
    <row r="146" spans="1:11" x14ac:dyDescent="0.25">
      <c r="A146" s="16">
        <v>143</v>
      </c>
      <c r="B146" s="17">
        <f>$J$145</f>
        <v>1823260.6430294404</v>
      </c>
      <c r="C146" s="17">
        <f>IF($B146&lt;=0,0,$B146*(POWER(1+Calculator!$C$10/100,1/12)-1))</f>
        <v>7428.1895495562339</v>
      </c>
      <c r="D146" s="17">
        <f t="shared" si="8"/>
        <v>1830688.8325789967</v>
      </c>
      <c r="E146" s="17">
        <f>$I$145</f>
        <v>1023549.1886835941</v>
      </c>
      <c r="F146" s="17">
        <f>IF(OR($D146&lt;=0,$A146&gt;Calculator!$C$11*12),0,MIN($D146,Calculator!$C$9/(1-(Calculator!$C$12/100)*MAX(0,1-$E146/MAX($D146,0.0001)))))</f>
        <v>0</v>
      </c>
      <c r="G146" s="17">
        <f>$F146*(Calculator!$C$12/100)*MAX(0,1-$E146/MAX($D146,0.0001))</f>
        <v>0</v>
      </c>
      <c r="H146" s="17">
        <f t="shared" si="9"/>
        <v>0</v>
      </c>
      <c r="I146" s="17">
        <f t="shared" si="10"/>
        <v>1023549.1886835941</v>
      </c>
      <c r="J146" s="17">
        <f t="shared" si="11"/>
        <v>1830688.8325789967</v>
      </c>
      <c r="K146" s="18">
        <f>IF(AND($J146&lt;=0.5,$A146&lt;=Calculator!$C$11*12),1,0)</f>
        <v>0</v>
      </c>
    </row>
    <row r="147" spans="1:11" x14ac:dyDescent="0.25">
      <c r="A147" s="19">
        <v>144</v>
      </c>
      <c r="B147" s="20">
        <f>$J$146</f>
        <v>1830688.8325789967</v>
      </c>
      <c r="C147" s="20">
        <f>IF($B147&lt;=0,0,$B147*(POWER(1+Calculator!$C$10/100,1/12)-1))</f>
        <v>7458.4529132695288</v>
      </c>
      <c r="D147" s="20">
        <f t="shared" si="8"/>
        <v>1838147.2854922663</v>
      </c>
      <c r="E147" s="20">
        <f>$I$146</f>
        <v>1023549.1886835941</v>
      </c>
      <c r="F147" s="20">
        <f>IF(OR($D147&lt;=0,$A147&gt;Calculator!$C$11*12),0,MIN($D147,Calculator!$C$9/(1-(Calculator!$C$12/100)*MAX(0,1-$E147/MAX($D147,0.0001)))))</f>
        <v>0</v>
      </c>
      <c r="G147" s="20">
        <f>$F147*(Calculator!$C$12/100)*MAX(0,1-$E147/MAX($D147,0.0001))</f>
        <v>0</v>
      </c>
      <c r="H147" s="20">
        <f t="shared" si="9"/>
        <v>0</v>
      </c>
      <c r="I147" s="20">
        <f t="shared" si="10"/>
        <v>1023549.1886835941</v>
      </c>
      <c r="J147" s="20">
        <f t="shared" si="11"/>
        <v>1838147.2854922663</v>
      </c>
      <c r="K147" s="21">
        <f>IF(AND($J147&lt;=0.5,$A147&lt;=Calculator!$C$11*12),1,0)</f>
        <v>0</v>
      </c>
    </row>
    <row r="148" spans="1:11" x14ac:dyDescent="0.25">
      <c r="A148" s="16">
        <v>145</v>
      </c>
      <c r="B148" s="17">
        <f>$J$147</f>
        <v>1838147.2854922663</v>
      </c>
      <c r="C148" s="17">
        <f>IF($B148&lt;=0,0,$B148*(POWER(1+Calculator!$C$10/100,1/12)-1))</f>
        <v>7488.8395736727025</v>
      </c>
      <c r="D148" s="17">
        <f t="shared" si="8"/>
        <v>1845636.125065939</v>
      </c>
      <c r="E148" s="17">
        <f>$I$147</f>
        <v>1023549.1886835941</v>
      </c>
      <c r="F148" s="17">
        <f>IF(OR($D148&lt;=0,$A148&gt;Calculator!$C$11*12),0,MIN($D148,Calculator!$C$9/(1-(Calculator!$C$12/100)*MAX(0,1-$E148/MAX($D148,0.0001)))))</f>
        <v>0</v>
      </c>
      <c r="G148" s="17">
        <f>$F148*(Calculator!$C$12/100)*MAX(0,1-$E148/MAX($D148,0.0001))</f>
        <v>0</v>
      </c>
      <c r="H148" s="17">
        <f t="shared" si="9"/>
        <v>0</v>
      </c>
      <c r="I148" s="17">
        <f t="shared" si="10"/>
        <v>1023549.1886835941</v>
      </c>
      <c r="J148" s="17">
        <f t="shared" si="11"/>
        <v>1845636.125065939</v>
      </c>
      <c r="K148" s="18">
        <f>IF(AND($J148&lt;=0.5,$A148&lt;=Calculator!$C$11*12),1,0)</f>
        <v>0</v>
      </c>
    </row>
    <row r="149" spans="1:11" x14ac:dyDescent="0.25">
      <c r="A149" s="19">
        <v>146</v>
      </c>
      <c r="B149" s="20">
        <f>$J$148</f>
        <v>1845636.125065939</v>
      </c>
      <c r="C149" s="20">
        <f>IF($B149&lt;=0,0,$B149*(POWER(1+Calculator!$C$10/100,1/12)-1))</f>
        <v>7519.3500330917295</v>
      </c>
      <c r="D149" s="20">
        <f t="shared" si="8"/>
        <v>1853155.4750990306</v>
      </c>
      <c r="E149" s="20">
        <f>$I$148</f>
        <v>1023549.1886835941</v>
      </c>
      <c r="F149" s="20">
        <f>IF(OR($D149&lt;=0,$A149&gt;Calculator!$C$11*12),0,MIN($D149,Calculator!$C$9/(1-(Calculator!$C$12/100)*MAX(0,1-$E149/MAX($D149,0.0001)))))</f>
        <v>0</v>
      </c>
      <c r="G149" s="20">
        <f>$F149*(Calculator!$C$12/100)*MAX(0,1-$E149/MAX($D149,0.0001))</f>
        <v>0</v>
      </c>
      <c r="H149" s="20">
        <f t="shared" si="9"/>
        <v>0</v>
      </c>
      <c r="I149" s="20">
        <f t="shared" si="10"/>
        <v>1023549.1886835941</v>
      </c>
      <c r="J149" s="20">
        <f t="shared" si="11"/>
        <v>1853155.4750990306</v>
      </c>
      <c r="K149" s="21">
        <f>IF(AND($J149&lt;=0.5,$A149&lt;=Calculator!$C$11*12),1,0)</f>
        <v>0</v>
      </c>
    </row>
    <row r="150" spans="1:11" x14ac:dyDescent="0.25">
      <c r="A150" s="16">
        <v>147</v>
      </c>
      <c r="B150" s="17">
        <f>$J$149</f>
        <v>1853155.4750990306</v>
      </c>
      <c r="C150" s="17">
        <f>IF($B150&lt;=0,0,$B150*(POWER(1+Calculator!$C$10/100,1/12)-1))</f>
        <v>7549.9847958991249</v>
      </c>
      <c r="D150" s="17">
        <f t="shared" si="8"/>
        <v>1860705.4598949298</v>
      </c>
      <c r="E150" s="17">
        <f>$I$149</f>
        <v>1023549.1886835941</v>
      </c>
      <c r="F150" s="17">
        <f>IF(OR($D150&lt;=0,$A150&gt;Calculator!$C$11*12),0,MIN($D150,Calculator!$C$9/(1-(Calculator!$C$12/100)*MAX(0,1-$E150/MAX($D150,0.0001)))))</f>
        <v>0</v>
      </c>
      <c r="G150" s="17">
        <f>$F150*(Calculator!$C$12/100)*MAX(0,1-$E150/MAX($D150,0.0001))</f>
        <v>0</v>
      </c>
      <c r="H150" s="17">
        <f t="shared" si="9"/>
        <v>0</v>
      </c>
      <c r="I150" s="17">
        <f t="shared" si="10"/>
        <v>1023549.1886835941</v>
      </c>
      <c r="J150" s="17">
        <f t="shared" si="11"/>
        <v>1860705.4598949298</v>
      </c>
      <c r="K150" s="18">
        <f>IF(AND($J150&lt;=0.5,$A150&lt;=Calculator!$C$11*12),1,0)</f>
        <v>0</v>
      </c>
    </row>
    <row r="151" spans="1:11" x14ac:dyDescent="0.25">
      <c r="A151" s="19">
        <v>148</v>
      </c>
      <c r="B151" s="20">
        <f>$J$150</f>
        <v>1860705.4598949298</v>
      </c>
      <c r="C151" s="20">
        <f>IF($B151&lt;=0,0,$B151*(POWER(1+Calculator!$C$10/100,1/12)-1))</f>
        <v>7580.7443685222806</v>
      </c>
      <c r="D151" s="20">
        <f t="shared" si="8"/>
        <v>1868286.204263452</v>
      </c>
      <c r="E151" s="20">
        <f>$I$150</f>
        <v>1023549.1886835941</v>
      </c>
      <c r="F151" s="20">
        <f>IF(OR($D151&lt;=0,$A151&gt;Calculator!$C$11*12),0,MIN($D151,Calculator!$C$9/(1-(Calculator!$C$12/100)*MAX(0,1-$E151/MAX($D151,0.0001)))))</f>
        <v>0</v>
      </c>
      <c r="G151" s="20">
        <f>$F151*(Calculator!$C$12/100)*MAX(0,1-$E151/MAX($D151,0.0001))</f>
        <v>0</v>
      </c>
      <c r="H151" s="20">
        <f t="shared" si="9"/>
        <v>0</v>
      </c>
      <c r="I151" s="20">
        <f t="shared" si="10"/>
        <v>1023549.1886835941</v>
      </c>
      <c r="J151" s="20">
        <f t="shared" si="11"/>
        <v>1868286.204263452</v>
      </c>
      <c r="K151" s="21">
        <f>IF(AND($J151&lt;=0.5,$A151&lt;=Calculator!$C$11*12),1,0)</f>
        <v>0</v>
      </c>
    </row>
    <row r="152" spans="1:11" x14ac:dyDescent="0.25">
      <c r="A152" s="16">
        <v>149</v>
      </c>
      <c r="B152" s="17">
        <f>$J$151</f>
        <v>1868286.204263452</v>
      </c>
      <c r="C152" s="17">
        <f>IF($B152&lt;=0,0,$B152*(POWER(1+Calculator!$C$10/100,1/12)-1))</f>
        <v>7611.6292594518354</v>
      </c>
      <c r="D152" s="17">
        <f t="shared" si="8"/>
        <v>1875897.8335229037</v>
      </c>
      <c r="E152" s="17">
        <f>$I$151</f>
        <v>1023549.1886835941</v>
      </c>
      <c r="F152" s="17">
        <f>IF(OR($D152&lt;=0,$A152&gt;Calculator!$C$11*12),0,MIN($D152,Calculator!$C$9/(1-(Calculator!$C$12/100)*MAX(0,1-$E152/MAX($D152,0.0001)))))</f>
        <v>0</v>
      </c>
      <c r="G152" s="17">
        <f>$F152*(Calculator!$C$12/100)*MAX(0,1-$E152/MAX($D152,0.0001))</f>
        <v>0</v>
      </c>
      <c r="H152" s="17">
        <f t="shared" si="9"/>
        <v>0</v>
      </c>
      <c r="I152" s="17">
        <f t="shared" si="10"/>
        <v>1023549.1886835941</v>
      </c>
      <c r="J152" s="17">
        <f t="shared" si="11"/>
        <v>1875897.8335229037</v>
      </c>
      <c r="K152" s="18">
        <f>IF(AND($J152&lt;=0.5,$A152&lt;=Calculator!$C$11*12),1,0)</f>
        <v>0</v>
      </c>
    </row>
    <row r="153" spans="1:11" x14ac:dyDescent="0.25">
      <c r="A153" s="19">
        <v>150</v>
      </c>
      <c r="B153" s="20">
        <f>$J$152</f>
        <v>1875897.8335229037</v>
      </c>
      <c r="C153" s="20">
        <f>IF($B153&lt;=0,0,$B153*(POWER(1+Calculator!$C$10/100,1/12)-1))</f>
        <v>7642.6399792500815</v>
      </c>
      <c r="D153" s="20">
        <f t="shared" si="8"/>
        <v>1883540.4735021538</v>
      </c>
      <c r="E153" s="20">
        <f>$I$152</f>
        <v>1023549.1886835941</v>
      </c>
      <c r="F153" s="20">
        <f>IF(OR($D153&lt;=0,$A153&gt;Calculator!$C$11*12),0,MIN($D153,Calculator!$C$9/(1-(Calculator!$C$12/100)*MAX(0,1-$E153/MAX($D153,0.0001)))))</f>
        <v>0</v>
      </c>
      <c r="G153" s="20">
        <f>$F153*(Calculator!$C$12/100)*MAX(0,1-$E153/MAX($D153,0.0001))</f>
        <v>0</v>
      </c>
      <c r="H153" s="20">
        <f t="shared" si="9"/>
        <v>0</v>
      </c>
      <c r="I153" s="20">
        <f t="shared" si="10"/>
        <v>1023549.1886835941</v>
      </c>
      <c r="J153" s="20">
        <f t="shared" si="11"/>
        <v>1883540.4735021538</v>
      </c>
      <c r="K153" s="21">
        <f>IF(AND($J153&lt;=0.5,$A153&lt;=Calculator!$C$11*12),1,0)</f>
        <v>0</v>
      </c>
    </row>
    <row r="154" spans="1:11" x14ac:dyDescent="0.25">
      <c r="A154" s="16">
        <v>151</v>
      </c>
      <c r="B154" s="17">
        <f>$J$153</f>
        <v>1883540.4735021538</v>
      </c>
      <c r="C154" s="17">
        <f>IF($B154&lt;=0,0,$B154*(POWER(1+Calculator!$C$10/100,1/12)-1))</f>
        <v>7673.7770405594056</v>
      </c>
      <c r="D154" s="17">
        <f t="shared" si="8"/>
        <v>1891214.2505427131</v>
      </c>
      <c r="E154" s="17">
        <f>$I$153</f>
        <v>1023549.1886835941</v>
      </c>
      <c r="F154" s="17">
        <f>IF(OR($D154&lt;=0,$A154&gt;Calculator!$C$11*12),0,MIN($D154,Calculator!$C$9/(1-(Calculator!$C$12/100)*MAX(0,1-$E154/MAX($D154,0.0001)))))</f>
        <v>0</v>
      </c>
      <c r="G154" s="17">
        <f>$F154*(Calculator!$C$12/100)*MAX(0,1-$E154/MAX($D154,0.0001))</f>
        <v>0</v>
      </c>
      <c r="H154" s="17">
        <f t="shared" si="9"/>
        <v>0</v>
      </c>
      <c r="I154" s="17">
        <f t="shared" si="10"/>
        <v>1023549.1886835941</v>
      </c>
      <c r="J154" s="17">
        <f t="shared" si="11"/>
        <v>1891214.2505427131</v>
      </c>
      <c r="K154" s="18">
        <f>IF(AND($J154&lt;=0.5,$A154&lt;=Calculator!$C$11*12),1,0)</f>
        <v>0</v>
      </c>
    </row>
    <row r="155" spans="1:11" x14ac:dyDescent="0.25">
      <c r="A155" s="19">
        <v>152</v>
      </c>
      <c r="B155" s="20">
        <f>$J$154</f>
        <v>1891214.2505427131</v>
      </c>
      <c r="C155" s="20">
        <f>IF($B155&lt;=0,0,$B155*(POWER(1+Calculator!$C$10/100,1/12)-1))</f>
        <v>7705.0409581107633</v>
      </c>
      <c r="D155" s="20">
        <f t="shared" si="8"/>
        <v>1898919.2915008238</v>
      </c>
      <c r="E155" s="20">
        <f>$I$154</f>
        <v>1023549.1886835941</v>
      </c>
      <c r="F155" s="20">
        <f>IF(OR($D155&lt;=0,$A155&gt;Calculator!$C$11*12),0,MIN($D155,Calculator!$C$9/(1-(Calculator!$C$12/100)*MAX(0,1-$E155/MAX($D155,0.0001)))))</f>
        <v>0</v>
      </c>
      <c r="G155" s="20">
        <f>$F155*(Calculator!$C$12/100)*MAX(0,1-$E155/MAX($D155,0.0001))</f>
        <v>0</v>
      </c>
      <c r="H155" s="20">
        <f t="shared" si="9"/>
        <v>0</v>
      </c>
      <c r="I155" s="20">
        <f t="shared" si="10"/>
        <v>1023549.1886835941</v>
      </c>
      <c r="J155" s="20">
        <f t="shared" si="11"/>
        <v>1898919.2915008238</v>
      </c>
      <c r="K155" s="21">
        <f>IF(AND($J155&lt;=0.5,$A155&lt;=Calculator!$C$11*12),1,0)</f>
        <v>0</v>
      </c>
    </row>
    <row r="156" spans="1:11" x14ac:dyDescent="0.25">
      <c r="A156" s="16">
        <v>153</v>
      </c>
      <c r="B156" s="17">
        <f>$J$155</f>
        <v>1898919.2915008238</v>
      </c>
      <c r="C156" s="17">
        <f>IF($B156&lt;=0,0,$B156*(POWER(1+Calculator!$C$10/100,1/12)-1))</f>
        <v>7736.432248732187</v>
      </c>
      <c r="D156" s="17">
        <f t="shared" si="8"/>
        <v>1906655.7237495559</v>
      </c>
      <c r="E156" s="17">
        <f>$I$155</f>
        <v>1023549.1886835941</v>
      </c>
      <c r="F156" s="17">
        <f>IF(OR($D156&lt;=0,$A156&gt;Calculator!$C$11*12),0,MIN($D156,Calculator!$C$9/(1-(Calculator!$C$12/100)*MAX(0,1-$E156/MAX($D156,0.0001)))))</f>
        <v>0</v>
      </c>
      <c r="G156" s="17">
        <f>$F156*(Calculator!$C$12/100)*MAX(0,1-$E156/MAX($D156,0.0001))</f>
        <v>0</v>
      </c>
      <c r="H156" s="17">
        <f t="shared" si="9"/>
        <v>0</v>
      </c>
      <c r="I156" s="17">
        <f t="shared" si="10"/>
        <v>1023549.1886835941</v>
      </c>
      <c r="J156" s="17">
        <f t="shared" si="11"/>
        <v>1906655.7237495559</v>
      </c>
      <c r="K156" s="18">
        <f>IF(AND($J156&lt;=0.5,$A156&lt;=Calculator!$C$11*12),1,0)</f>
        <v>0</v>
      </c>
    </row>
    <row r="157" spans="1:11" x14ac:dyDescent="0.25">
      <c r="A157" s="19">
        <v>154</v>
      </c>
      <c r="B157" s="20">
        <f>$J$156</f>
        <v>1906655.7237495559</v>
      </c>
      <c r="C157" s="20">
        <f>IF($B157&lt;=0,0,$B157*(POWER(1+Calculator!$C$10/100,1/12)-1))</f>
        <v>7767.9514313573309</v>
      </c>
      <c r="D157" s="20">
        <f t="shared" si="8"/>
        <v>1914423.6751809132</v>
      </c>
      <c r="E157" s="20">
        <f>$I$156</f>
        <v>1023549.1886835941</v>
      </c>
      <c r="F157" s="20">
        <f>IF(OR($D157&lt;=0,$A157&gt;Calculator!$C$11*12),0,MIN($D157,Calculator!$C$9/(1-(Calculator!$C$12/100)*MAX(0,1-$E157/MAX($D157,0.0001)))))</f>
        <v>0</v>
      </c>
      <c r="G157" s="20">
        <f>$F157*(Calculator!$C$12/100)*MAX(0,1-$E157/MAX($D157,0.0001))</f>
        <v>0</v>
      </c>
      <c r="H157" s="20">
        <f t="shared" si="9"/>
        <v>0</v>
      </c>
      <c r="I157" s="20">
        <f t="shared" si="10"/>
        <v>1023549.1886835941</v>
      </c>
      <c r="J157" s="20">
        <f t="shared" si="11"/>
        <v>1914423.6751809132</v>
      </c>
      <c r="K157" s="21">
        <f>IF(AND($J157&lt;=0.5,$A157&lt;=Calculator!$C$11*12),1,0)</f>
        <v>0</v>
      </c>
    </row>
    <row r="158" spans="1:11" x14ac:dyDescent="0.25">
      <c r="A158" s="16">
        <v>155</v>
      </c>
      <c r="B158" s="17">
        <f>$J$157</f>
        <v>1914423.6751809132</v>
      </c>
      <c r="C158" s="17">
        <f>IF($B158&lt;=0,0,$B158*(POWER(1+Calculator!$C$10/100,1/12)-1))</f>
        <v>7799.599027034048</v>
      </c>
      <c r="D158" s="17">
        <f t="shared" si="8"/>
        <v>1922223.2742079473</v>
      </c>
      <c r="E158" s="17">
        <f>$I$157</f>
        <v>1023549.1886835941</v>
      </c>
      <c r="F158" s="17">
        <f>IF(OR($D158&lt;=0,$A158&gt;Calculator!$C$11*12),0,MIN($D158,Calculator!$C$9/(1-(Calculator!$C$12/100)*MAX(0,1-$E158/MAX($D158,0.0001)))))</f>
        <v>0</v>
      </c>
      <c r="G158" s="17">
        <f>$F158*(Calculator!$C$12/100)*MAX(0,1-$E158/MAX($D158,0.0001))</f>
        <v>0</v>
      </c>
      <c r="H158" s="17">
        <f t="shared" si="9"/>
        <v>0</v>
      </c>
      <c r="I158" s="17">
        <f t="shared" si="10"/>
        <v>1023549.1886835941</v>
      </c>
      <c r="J158" s="17">
        <f t="shared" si="11"/>
        <v>1922223.2742079473</v>
      </c>
      <c r="K158" s="18">
        <f>IF(AND($J158&lt;=0.5,$A158&lt;=Calculator!$C$11*12),1,0)</f>
        <v>0</v>
      </c>
    </row>
    <row r="159" spans="1:11" x14ac:dyDescent="0.25">
      <c r="A159" s="19">
        <v>156</v>
      </c>
      <c r="B159" s="20">
        <f>$J$158</f>
        <v>1922223.2742079473</v>
      </c>
      <c r="C159" s="20">
        <f>IF($B159&lt;=0,0,$B159*(POWER(1+Calculator!$C$10/100,1/12)-1))</f>
        <v>7831.3755589330085</v>
      </c>
      <c r="D159" s="20">
        <f t="shared" si="8"/>
        <v>1930054.6497668803</v>
      </c>
      <c r="E159" s="20">
        <f>$I$158</f>
        <v>1023549.1886835941</v>
      </c>
      <c r="F159" s="20">
        <f>IF(OR($D159&lt;=0,$A159&gt;Calculator!$C$11*12),0,MIN($D159,Calculator!$C$9/(1-(Calculator!$C$12/100)*MAX(0,1-$E159/MAX($D159,0.0001)))))</f>
        <v>0</v>
      </c>
      <c r="G159" s="20">
        <f>$F159*(Calculator!$C$12/100)*MAX(0,1-$E159/MAX($D159,0.0001))</f>
        <v>0</v>
      </c>
      <c r="H159" s="20">
        <f t="shared" si="9"/>
        <v>0</v>
      </c>
      <c r="I159" s="20">
        <f t="shared" si="10"/>
        <v>1023549.1886835941</v>
      </c>
      <c r="J159" s="20">
        <f t="shared" si="11"/>
        <v>1930054.6497668803</v>
      </c>
      <c r="K159" s="21">
        <f>IF(AND($J159&lt;=0.5,$A159&lt;=Calculator!$C$11*12),1,0)</f>
        <v>0</v>
      </c>
    </row>
    <row r="160" spans="1:11" x14ac:dyDescent="0.25">
      <c r="A160" s="16">
        <v>157</v>
      </c>
      <c r="B160" s="17">
        <f>$J$159</f>
        <v>1930054.6497668803</v>
      </c>
      <c r="C160" s="17">
        <f>IF($B160&lt;=0,0,$B160*(POWER(1+Calculator!$C$10/100,1/12)-1))</f>
        <v>7863.2815523563404</v>
      </c>
      <c r="D160" s="17">
        <f t="shared" si="8"/>
        <v>1937917.9313192368</v>
      </c>
      <c r="E160" s="17">
        <f>$I$159</f>
        <v>1023549.1886835941</v>
      </c>
      <c r="F160" s="17">
        <f>IF(OR($D160&lt;=0,$A160&gt;Calculator!$C$11*12),0,MIN($D160,Calculator!$C$9/(1-(Calculator!$C$12/100)*MAX(0,1-$E160/MAX($D160,0.0001)))))</f>
        <v>0</v>
      </c>
      <c r="G160" s="17">
        <f>$F160*(Calculator!$C$12/100)*MAX(0,1-$E160/MAX($D160,0.0001))</f>
        <v>0</v>
      </c>
      <c r="H160" s="17">
        <f t="shared" si="9"/>
        <v>0</v>
      </c>
      <c r="I160" s="17">
        <f t="shared" si="10"/>
        <v>1023549.1886835941</v>
      </c>
      <c r="J160" s="17">
        <f t="shared" si="11"/>
        <v>1937917.9313192368</v>
      </c>
      <c r="K160" s="18">
        <f>IF(AND($J160&lt;=0.5,$A160&lt;=Calculator!$C$11*12),1,0)</f>
        <v>0</v>
      </c>
    </row>
    <row r="161" spans="1:11" x14ac:dyDescent="0.25">
      <c r="A161" s="19">
        <v>158</v>
      </c>
      <c r="B161" s="20">
        <f>$J$160</f>
        <v>1937917.9313192368</v>
      </c>
      <c r="C161" s="20">
        <f>IF($B161&lt;=0,0,$B161*(POWER(1+Calculator!$C$10/100,1/12)-1))</f>
        <v>7895.3175347463184</v>
      </c>
      <c r="D161" s="20">
        <f t="shared" si="8"/>
        <v>1945813.2488539831</v>
      </c>
      <c r="E161" s="20">
        <f>$I$160</f>
        <v>1023549.1886835941</v>
      </c>
      <c r="F161" s="20">
        <f>IF(OR($D161&lt;=0,$A161&gt;Calculator!$C$11*12),0,MIN($D161,Calculator!$C$9/(1-(Calculator!$C$12/100)*MAX(0,1-$E161/MAX($D161,0.0001)))))</f>
        <v>0</v>
      </c>
      <c r="G161" s="20">
        <f>$F161*(Calculator!$C$12/100)*MAX(0,1-$E161/MAX($D161,0.0001))</f>
        <v>0</v>
      </c>
      <c r="H161" s="20">
        <f t="shared" si="9"/>
        <v>0</v>
      </c>
      <c r="I161" s="20">
        <f t="shared" si="10"/>
        <v>1023549.1886835941</v>
      </c>
      <c r="J161" s="20">
        <f t="shared" si="11"/>
        <v>1945813.2488539831</v>
      </c>
      <c r="K161" s="21">
        <f>IF(AND($J161&lt;=0.5,$A161&lt;=Calculator!$C$11*12),1,0)</f>
        <v>0</v>
      </c>
    </row>
    <row r="162" spans="1:11" x14ac:dyDescent="0.25">
      <c r="A162" s="16">
        <v>159</v>
      </c>
      <c r="B162" s="17">
        <f>$J$161</f>
        <v>1945813.2488539831</v>
      </c>
      <c r="C162" s="17">
        <f>IF($B162&lt;=0,0,$B162*(POWER(1+Calculator!$C$10/100,1/12)-1))</f>
        <v>7927.4840356940849</v>
      </c>
      <c r="D162" s="17">
        <f t="shared" si="8"/>
        <v>1953740.7328896772</v>
      </c>
      <c r="E162" s="17">
        <f>$I$161</f>
        <v>1023549.1886835941</v>
      </c>
      <c r="F162" s="17">
        <f>IF(OR($D162&lt;=0,$A162&gt;Calculator!$C$11*12),0,MIN($D162,Calculator!$C$9/(1-(Calculator!$C$12/100)*MAX(0,1-$E162/MAX($D162,0.0001)))))</f>
        <v>0</v>
      </c>
      <c r="G162" s="17">
        <f>$F162*(Calculator!$C$12/100)*MAX(0,1-$E162/MAX($D162,0.0001))</f>
        <v>0</v>
      </c>
      <c r="H162" s="17">
        <f t="shared" si="9"/>
        <v>0</v>
      </c>
      <c r="I162" s="17">
        <f t="shared" si="10"/>
        <v>1023549.1886835941</v>
      </c>
      <c r="J162" s="17">
        <f t="shared" si="11"/>
        <v>1953740.7328896772</v>
      </c>
      <c r="K162" s="18">
        <f>IF(AND($J162&lt;=0.5,$A162&lt;=Calculator!$C$11*12),1,0)</f>
        <v>0</v>
      </c>
    </row>
    <row r="163" spans="1:11" x14ac:dyDescent="0.25">
      <c r="A163" s="19">
        <v>160</v>
      </c>
      <c r="B163" s="20">
        <f>$J$162</f>
        <v>1953740.7328896772</v>
      </c>
      <c r="C163" s="20">
        <f>IF($B163&lt;=0,0,$B163*(POWER(1+Calculator!$C$10/100,1/12)-1))</f>
        <v>7959.7815869483984</v>
      </c>
      <c r="D163" s="20">
        <f t="shared" si="8"/>
        <v>1961700.5144766255</v>
      </c>
      <c r="E163" s="20">
        <f>$I$162</f>
        <v>1023549.1886835941</v>
      </c>
      <c r="F163" s="20">
        <f>IF(OR($D163&lt;=0,$A163&gt;Calculator!$C$11*12),0,MIN($D163,Calculator!$C$9/(1-(Calculator!$C$12/100)*MAX(0,1-$E163/MAX($D163,0.0001)))))</f>
        <v>0</v>
      </c>
      <c r="G163" s="20">
        <f>$F163*(Calculator!$C$12/100)*MAX(0,1-$E163/MAX($D163,0.0001))</f>
        <v>0</v>
      </c>
      <c r="H163" s="20">
        <f t="shared" si="9"/>
        <v>0</v>
      </c>
      <c r="I163" s="20">
        <f t="shared" si="10"/>
        <v>1023549.1886835941</v>
      </c>
      <c r="J163" s="20">
        <f t="shared" si="11"/>
        <v>1961700.5144766255</v>
      </c>
      <c r="K163" s="21">
        <f>IF(AND($J163&lt;=0.5,$A163&lt;=Calculator!$C$11*12),1,0)</f>
        <v>0</v>
      </c>
    </row>
    <row r="164" spans="1:11" x14ac:dyDescent="0.25">
      <c r="A164" s="16">
        <v>161</v>
      </c>
      <c r="B164" s="17">
        <f>$J$163</f>
        <v>1961700.5144766255</v>
      </c>
      <c r="C164" s="17">
        <f>IF($B164&lt;=0,0,$B164*(POWER(1+Calculator!$C$10/100,1/12)-1))</f>
        <v>7992.210722424431</v>
      </c>
      <c r="D164" s="17">
        <f t="shared" si="8"/>
        <v>1969692.7251990498</v>
      </c>
      <c r="E164" s="17">
        <f>$I$163</f>
        <v>1023549.1886835941</v>
      </c>
      <c r="F164" s="17">
        <f>IF(OR($D164&lt;=0,$A164&gt;Calculator!$C$11*12),0,MIN($D164,Calculator!$C$9/(1-(Calculator!$C$12/100)*MAX(0,1-$E164/MAX($D164,0.0001)))))</f>
        <v>0</v>
      </c>
      <c r="G164" s="17">
        <f>$F164*(Calculator!$C$12/100)*MAX(0,1-$E164/MAX($D164,0.0001))</f>
        <v>0</v>
      </c>
      <c r="H164" s="17">
        <f t="shared" si="9"/>
        <v>0</v>
      </c>
      <c r="I164" s="17">
        <f t="shared" si="10"/>
        <v>1023549.1886835941</v>
      </c>
      <c r="J164" s="17">
        <f t="shared" si="11"/>
        <v>1969692.7251990498</v>
      </c>
      <c r="K164" s="18">
        <f>IF(AND($J164&lt;=0.5,$A164&lt;=Calculator!$C$11*12),1,0)</f>
        <v>0</v>
      </c>
    </row>
    <row r="165" spans="1:11" x14ac:dyDescent="0.25">
      <c r="A165" s="19">
        <v>162</v>
      </c>
      <c r="B165" s="20">
        <f>$J$164</f>
        <v>1969692.7251990498</v>
      </c>
      <c r="C165" s="20">
        <f>IF($B165&lt;=0,0,$B165*(POWER(1+Calculator!$C$10/100,1/12)-1))</f>
        <v>8024.7719782125896</v>
      </c>
      <c r="D165" s="20">
        <f t="shared" si="8"/>
        <v>1977717.4971772623</v>
      </c>
      <c r="E165" s="20">
        <f>$I$164</f>
        <v>1023549.1886835941</v>
      </c>
      <c r="F165" s="20">
        <f>IF(OR($D165&lt;=0,$A165&gt;Calculator!$C$11*12),0,MIN($D165,Calculator!$C$9/(1-(Calculator!$C$12/100)*MAX(0,1-$E165/MAX($D165,0.0001)))))</f>
        <v>0</v>
      </c>
      <c r="G165" s="20">
        <f>$F165*(Calculator!$C$12/100)*MAX(0,1-$E165/MAX($D165,0.0001))</f>
        <v>0</v>
      </c>
      <c r="H165" s="20">
        <f t="shared" si="9"/>
        <v>0</v>
      </c>
      <c r="I165" s="20">
        <f t="shared" si="10"/>
        <v>1023549.1886835941</v>
      </c>
      <c r="J165" s="20">
        <f t="shared" si="11"/>
        <v>1977717.4971772623</v>
      </c>
      <c r="K165" s="21">
        <f>IF(AND($J165&lt;=0.5,$A165&lt;=Calculator!$C$11*12),1,0)</f>
        <v>0</v>
      </c>
    </row>
    <row r="166" spans="1:11" x14ac:dyDescent="0.25">
      <c r="A166" s="16">
        <v>163</v>
      </c>
      <c r="B166" s="17">
        <f>$J$165</f>
        <v>1977717.4971772623</v>
      </c>
      <c r="C166" s="17">
        <f>IF($B166&lt;=0,0,$B166*(POWER(1+Calculator!$C$10/100,1/12)-1))</f>
        <v>8057.46589258738</v>
      </c>
      <c r="D166" s="17">
        <f t="shared" si="8"/>
        <v>1985774.9630698496</v>
      </c>
      <c r="E166" s="17">
        <f>$I$165</f>
        <v>1023549.1886835941</v>
      </c>
      <c r="F166" s="17">
        <f>IF(OR($D166&lt;=0,$A166&gt;Calculator!$C$11*12),0,MIN($D166,Calculator!$C$9/(1-(Calculator!$C$12/100)*MAX(0,1-$E166/MAX($D166,0.0001)))))</f>
        <v>0</v>
      </c>
      <c r="G166" s="17">
        <f>$F166*(Calculator!$C$12/100)*MAX(0,1-$E166/MAX($D166,0.0001))</f>
        <v>0</v>
      </c>
      <c r="H166" s="17">
        <f t="shared" si="9"/>
        <v>0</v>
      </c>
      <c r="I166" s="17">
        <f t="shared" si="10"/>
        <v>1023549.1886835941</v>
      </c>
      <c r="J166" s="17">
        <f t="shared" si="11"/>
        <v>1985774.9630698496</v>
      </c>
      <c r="K166" s="18">
        <f>IF(AND($J166&lt;=0.5,$A166&lt;=Calculator!$C$11*12),1,0)</f>
        <v>0</v>
      </c>
    </row>
    <row r="167" spans="1:11" x14ac:dyDescent="0.25">
      <c r="A167" s="19">
        <v>164</v>
      </c>
      <c r="B167" s="20">
        <f>$J$166</f>
        <v>1985774.9630698496</v>
      </c>
      <c r="C167" s="20">
        <f>IF($B167&lt;=0,0,$B167*(POWER(1+Calculator!$C$10/100,1/12)-1))</f>
        <v>8090.2930060163053</v>
      </c>
      <c r="D167" s="20">
        <f t="shared" si="8"/>
        <v>1993865.2560758661</v>
      </c>
      <c r="E167" s="20">
        <f>$I$166</f>
        <v>1023549.1886835941</v>
      </c>
      <c r="F167" s="20">
        <f>IF(OR($D167&lt;=0,$A167&gt;Calculator!$C$11*12),0,MIN($D167,Calculator!$C$9/(1-(Calculator!$C$12/100)*MAX(0,1-$E167/MAX($D167,0.0001)))))</f>
        <v>0</v>
      </c>
      <c r="G167" s="20">
        <f>$F167*(Calculator!$C$12/100)*MAX(0,1-$E167/MAX($D167,0.0001))</f>
        <v>0</v>
      </c>
      <c r="H167" s="20">
        <f t="shared" si="9"/>
        <v>0</v>
      </c>
      <c r="I167" s="20">
        <f t="shared" si="10"/>
        <v>1023549.1886835941</v>
      </c>
      <c r="J167" s="20">
        <f t="shared" si="11"/>
        <v>1993865.2560758661</v>
      </c>
      <c r="K167" s="21">
        <f>IF(AND($J167&lt;=0.5,$A167&lt;=Calculator!$C$11*12),1,0)</f>
        <v>0</v>
      </c>
    </row>
    <row r="168" spans="1:11" x14ac:dyDescent="0.25">
      <c r="A168" s="16">
        <v>165</v>
      </c>
      <c r="B168" s="17">
        <f>$J$167</f>
        <v>1993865.2560758661</v>
      </c>
      <c r="C168" s="17">
        <f>IF($B168&lt;=0,0,$B168*(POWER(1+Calculator!$C$10/100,1/12)-1))</f>
        <v>8123.2538611688005</v>
      </c>
      <c r="D168" s="17">
        <f t="shared" si="8"/>
        <v>2001988.5099370349</v>
      </c>
      <c r="E168" s="17">
        <f>$I$167</f>
        <v>1023549.1886835941</v>
      </c>
      <c r="F168" s="17">
        <f>IF(OR($D168&lt;=0,$A168&gt;Calculator!$C$11*12),0,MIN($D168,Calculator!$C$9/(1-(Calculator!$C$12/100)*MAX(0,1-$E168/MAX($D168,0.0001)))))</f>
        <v>0</v>
      </c>
      <c r="G168" s="17">
        <f>$F168*(Calculator!$C$12/100)*MAX(0,1-$E168/MAX($D168,0.0001))</f>
        <v>0</v>
      </c>
      <c r="H168" s="17">
        <f t="shared" si="9"/>
        <v>0</v>
      </c>
      <c r="I168" s="17">
        <f t="shared" si="10"/>
        <v>1023549.1886835941</v>
      </c>
      <c r="J168" s="17">
        <f t="shared" si="11"/>
        <v>2001988.5099370349</v>
      </c>
      <c r="K168" s="18">
        <f>IF(AND($J168&lt;=0.5,$A168&lt;=Calculator!$C$11*12),1,0)</f>
        <v>0</v>
      </c>
    </row>
    <row r="169" spans="1:11" x14ac:dyDescent="0.25">
      <c r="A169" s="19">
        <v>166</v>
      </c>
      <c r="B169" s="20">
        <f>$J$168</f>
        <v>2001988.5099370349</v>
      </c>
      <c r="C169" s="20">
        <f>IF($B169&lt;=0,0,$B169*(POWER(1+Calculator!$C$10/100,1/12)-1))</f>
        <v>8156.3490029252016</v>
      </c>
      <c r="D169" s="20">
        <f t="shared" si="8"/>
        <v>2010144.8589399601</v>
      </c>
      <c r="E169" s="20">
        <f>$I$168</f>
        <v>1023549.1886835941</v>
      </c>
      <c r="F169" s="20">
        <f>IF(OR($D169&lt;=0,$A169&gt;Calculator!$C$11*12),0,MIN($D169,Calculator!$C$9/(1-(Calculator!$C$12/100)*MAX(0,1-$E169/MAX($D169,0.0001)))))</f>
        <v>0</v>
      </c>
      <c r="G169" s="20">
        <f>$F169*(Calculator!$C$12/100)*MAX(0,1-$E169/MAX($D169,0.0001))</f>
        <v>0</v>
      </c>
      <c r="H169" s="20">
        <f t="shared" si="9"/>
        <v>0</v>
      </c>
      <c r="I169" s="20">
        <f t="shared" si="10"/>
        <v>1023549.1886835941</v>
      </c>
      <c r="J169" s="20">
        <f t="shared" si="11"/>
        <v>2010144.8589399601</v>
      </c>
      <c r="K169" s="21">
        <f>IF(AND($J169&lt;=0.5,$A169&lt;=Calculator!$C$11*12),1,0)</f>
        <v>0</v>
      </c>
    </row>
    <row r="170" spans="1:11" x14ac:dyDescent="0.25">
      <c r="A170" s="16">
        <v>167</v>
      </c>
      <c r="B170" s="17">
        <f>$J$169</f>
        <v>2010144.8589399601</v>
      </c>
      <c r="C170" s="17">
        <f>IF($B170&lt;=0,0,$B170*(POWER(1+Calculator!$C$10/100,1/12)-1))</f>
        <v>8189.5789783857563</v>
      </c>
      <c r="D170" s="17">
        <f t="shared" si="8"/>
        <v>2018334.4379183459</v>
      </c>
      <c r="E170" s="17">
        <f>$I$169</f>
        <v>1023549.1886835941</v>
      </c>
      <c r="F170" s="17">
        <f>IF(OR($D170&lt;=0,$A170&gt;Calculator!$C$11*12),0,MIN($D170,Calculator!$C$9/(1-(Calculator!$C$12/100)*MAX(0,1-$E170/MAX($D170,0.0001)))))</f>
        <v>0</v>
      </c>
      <c r="G170" s="17">
        <f>$F170*(Calculator!$C$12/100)*MAX(0,1-$E170/MAX($D170,0.0001))</f>
        <v>0</v>
      </c>
      <c r="H170" s="17">
        <f t="shared" si="9"/>
        <v>0</v>
      </c>
      <c r="I170" s="17">
        <f t="shared" si="10"/>
        <v>1023549.1886835941</v>
      </c>
      <c r="J170" s="17">
        <f t="shared" si="11"/>
        <v>2018334.4379183459</v>
      </c>
      <c r="K170" s="18">
        <f>IF(AND($J170&lt;=0.5,$A170&lt;=Calculator!$C$11*12),1,0)</f>
        <v>0</v>
      </c>
    </row>
    <row r="171" spans="1:11" x14ac:dyDescent="0.25">
      <c r="A171" s="19">
        <v>168</v>
      </c>
      <c r="B171" s="20">
        <f>$J$170</f>
        <v>2018334.4379183459</v>
      </c>
      <c r="C171" s="20">
        <f>IF($B171&lt;=0,0,$B171*(POWER(1+Calculator!$C$10/100,1/12)-1))</f>
        <v>8222.9443368796638</v>
      </c>
      <c r="D171" s="20">
        <f t="shared" si="8"/>
        <v>2026557.3822552257</v>
      </c>
      <c r="E171" s="20">
        <f>$I$170</f>
        <v>1023549.1886835941</v>
      </c>
      <c r="F171" s="20">
        <f>IF(OR($D171&lt;=0,$A171&gt;Calculator!$C$11*12),0,MIN($D171,Calculator!$C$9/(1-(Calculator!$C$12/100)*MAX(0,1-$E171/MAX($D171,0.0001)))))</f>
        <v>0</v>
      </c>
      <c r="G171" s="20">
        <f>$F171*(Calculator!$C$12/100)*MAX(0,1-$E171/MAX($D171,0.0001))</f>
        <v>0</v>
      </c>
      <c r="H171" s="20">
        <f t="shared" si="9"/>
        <v>0</v>
      </c>
      <c r="I171" s="20">
        <f t="shared" si="10"/>
        <v>1023549.1886835941</v>
      </c>
      <c r="J171" s="20">
        <f t="shared" si="11"/>
        <v>2026557.3822552257</v>
      </c>
      <c r="K171" s="21">
        <f>IF(AND($J171&lt;=0.5,$A171&lt;=Calculator!$C$11*12),1,0)</f>
        <v>0</v>
      </c>
    </row>
    <row r="172" spans="1:11" x14ac:dyDescent="0.25">
      <c r="A172" s="16">
        <v>169</v>
      </c>
      <c r="B172" s="17">
        <f>$J$171</f>
        <v>2026557.3822552257</v>
      </c>
      <c r="C172" s="17">
        <f>IF($B172&lt;=0,0,$B172*(POWER(1+Calculator!$C$10/100,1/12)-1))</f>
        <v>8256.4456299741632</v>
      </c>
      <c r="D172" s="17">
        <f t="shared" si="8"/>
        <v>2034813.8278851998</v>
      </c>
      <c r="E172" s="17">
        <f>$I$171</f>
        <v>1023549.1886835941</v>
      </c>
      <c r="F172" s="17">
        <f>IF(OR($D172&lt;=0,$A172&gt;Calculator!$C$11*12),0,MIN($D172,Calculator!$C$9/(1-(Calculator!$C$12/100)*MAX(0,1-$E172/MAX($D172,0.0001)))))</f>
        <v>0</v>
      </c>
      <c r="G172" s="17">
        <f>$F172*(Calculator!$C$12/100)*MAX(0,1-$E172/MAX($D172,0.0001))</f>
        <v>0</v>
      </c>
      <c r="H172" s="17">
        <f t="shared" si="9"/>
        <v>0</v>
      </c>
      <c r="I172" s="17">
        <f t="shared" si="10"/>
        <v>1023549.1886835941</v>
      </c>
      <c r="J172" s="17">
        <f t="shared" si="11"/>
        <v>2034813.8278851998</v>
      </c>
      <c r="K172" s="18">
        <f>IF(AND($J172&lt;=0.5,$A172&lt;=Calculator!$C$11*12),1,0)</f>
        <v>0</v>
      </c>
    </row>
    <row r="173" spans="1:11" x14ac:dyDescent="0.25">
      <c r="A173" s="19">
        <v>170</v>
      </c>
      <c r="B173" s="20">
        <f>$J$172</f>
        <v>2034813.8278851998</v>
      </c>
      <c r="C173" s="20">
        <f>IF($B173&lt;=0,0,$B173*(POWER(1+Calculator!$C$10/100,1/12)-1))</f>
        <v>8290.0834114836398</v>
      </c>
      <c r="D173" s="20">
        <f t="shared" si="8"/>
        <v>2043103.9112966834</v>
      </c>
      <c r="E173" s="20">
        <f>$I$172</f>
        <v>1023549.1886835941</v>
      </c>
      <c r="F173" s="20">
        <f>IF(OR($D173&lt;=0,$A173&gt;Calculator!$C$11*12),0,MIN($D173,Calculator!$C$9/(1-(Calculator!$C$12/100)*MAX(0,1-$E173/MAX($D173,0.0001)))))</f>
        <v>0</v>
      </c>
      <c r="G173" s="20">
        <f>$F173*(Calculator!$C$12/100)*MAX(0,1-$E173/MAX($D173,0.0001))</f>
        <v>0</v>
      </c>
      <c r="H173" s="20">
        <f t="shared" si="9"/>
        <v>0</v>
      </c>
      <c r="I173" s="20">
        <f t="shared" si="10"/>
        <v>1023549.1886835941</v>
      </c>
      <c r="J173" s="20">
        <f t="shared" si="11"/>
        <v>2043103.9112966834</v>
      </c>
      <c r="K173" s="21">
        <f>IF(AND($J173&lt;=0.5,$A173&lt;=Calculator!$C$11*12),1,0)</f>
        <v>0</v>
      </c>
    </row>
    <row r="174" spans="1:11" x14ac:dyDescent="0.25">
      <c r="A174" s="16">
        <v>171</v>
      </c>
      <c r="B174" s="17">
        <f>$J$173</f>
        <v>2043103.9112966834</v>
      </c>
      <c r="C174" s="17">
        <f>IF($B174&lt;=0,0,$B174*(POWER(1+Calculator!$C$10/100,1/12)-1))</f>
        <v>8323.8582374787929</v>
      </c>
      <c r="D174" s="17">
        <f t="shared" si="8"/>
        <v>2051427.7695341622</v>
      </c>
      <c r="E174" s="17">
        <f>$I$173</f>
        <v>1023549.1886835941</v>
      </c>
      <c r="F174" s="17">
        <f>IF(OR($D174&lt;=0,$A174&gt;Calculator!$C$11*12),0,MIN($D174,Calculator!$C$9/(1-(Calculator!$C$12/100)*MAX(0,1-$E174/MAX($D174,0.0001)))))</f>
        <v>0</v>
      </c>
      <c r="G174" s="17">
        <f>$F174*(Calculator!$C$12/100)*MAX(0,1-$E174/MAX($D174,0.0001))</f>
        <v>0</v>
      </c>
      <c r="H174" s="17">
        <f t="shared" si="9"/>
        <v>0</v>
      </c>
      <c r="I174" s="17">
        <f t="shared" si="10"/>
        <v>1023549.1886835941</v>
      </c>
      <c r="J174" s="17">
        <f t="shared" si="11"/>
        <v>2051427.7695341622</v>
      </c>
      <c r="K174" s="18">
        <f>IF(AND($J174&lt;=0.5,$A174&lt;=Calculator!$C$11*12),1,0)</f>
        <v>0</v>
      </c>
    </row>
    <row r="175" spans="1:11" x14ac:dyDescent="0.25">
      <c r="A175" s="19">
        <v>172</v>
      </c>
      <c r="B175" s="20">
        <f>$J$174</f>
        <v>2051427.7695341622</v>
      </c>
      <c r="C175" s="20">
        <f>IF($B175&lt;=0,0,$B175*(POWER(1+Calculator!$C$10/100,1/12)-1))</f>
        <v>8357.7706662958244</v>
      </c>
      <c r="D175" s="20">
        <f t="shared" si="8"/>
        <v>2059785.5402004581</v>
      </c>
      <c r="E175" s="20">
        <f>$I$174</f>
        <v>1023549.1886835941</v>
      </c>
      <c r="F175" s="20">
        <f>IF(OR($D175&lt;=0,$A175&gt;Calculator!$C$11*12),0,MIN($D175,Calculator!$C$9/(1-(Calculator!$C$12/100)*MAX(0,1-$E175/MAX($D175,0.0001)))))</f>
        <v>0</v>
      </c>
      <c r="G175" s="20">
        <f>$F175*(Calculator!$C$12/100)*MAX(0,1-$E175/MAX($D175,0.0001))</f>
        <v>0</v>
      </c>
      <c r="H175" s="20">
        <f t="shared" si="9"/>
        <v>0</v>
      </c>
      <c r="I175" s="20">
        <f t="shared" si="10"/>
        <v>1023549.1886835941</v>
      </c>
      <c r="J175" s="20">
        <f t="shared" si="11"/>
        <v>2059785.5402004581</v>
      </c>
      <c r="K175" s="21">
        <f>IF(AND($J175&lt;=0.5,$A175&lt;=Calculator!$C$11*12),1,0)</f>
        <v>0</v>
      </c>
    </row>
    <row r="176" spans="1:11" x14ac:dyDescent="0.25">
      <c r="A176" s="16">
        <v>173</v>
      </c>
      <c r="B176" s="17">
        <f>$J$175</f>
        <v>2059785.5402004581</v>
      </c>
      <c r="C176" s="17">
        <f>IF($B176&lt;=0,0,$B176*(POWER(1+Calculator!$C$10/100,1/12)-1))</f>
        <v>8391.8212585456586</v>
      </c>
      <c r="D176" s="17">
        <f t="shared" si="8"/>
        <v>2068177.3614590038</v>
      </c>
      <c r="E176" s="17">
        <f>$I$175</f>
        <v>1023549.1886835941</v>
      </c>
      <c r="F176" s="17">
        <f>IF(OR($D176&lt;=0,$A176&gt;Calculator!$C$11*12),0,MIN($D176,Calculator!$C$9/(1-(Calculator!$C$12/100)*MAX(0,1-$E176/MAX($D176,0.0001)))))</f>
        <v>0</v>
      </c>
      <c r="G176" s="17">
        <f>$F176*(Calculator!$C$12/100)*MAX(0,1-$E176/MAX($D176,0.0001))</f>
        <v>0</v>
      </c>
      <c r="H176" s="17">
        <f t="shared" si="9"/>
        <v>0</v>
      </c>
      <c r="I176" s="17">
        <f t="shared" si="10"/>
        <v>1023549.1886835941</v>
      </c>
      <c r="J176" s="17">
        <f t="shared" si="11"/>
        <v>2068177.3614590038</v>
      </c>
      <c r="K176" s="18">
        <f>IF(AND($J176&lt;=0.5,$A176&lt;=Calculator!$C$11*12),1,0)</f>
        <v>0</v>
      </c>
    </row>
    <row r="177" spans="1:11" x14ac:dyDescent="0.25">
      <c r="A177" s="19">
        <v>174</v>
      </c>
      <c r="B177" s="20">
        <f>$J$176</f>
        <v>2068177.3614590038</v>
      </c>
      <c r="C177" s="20">
        <f>IF($B177&lt;=0,0,$B177*(POWER(1+Calculator!$C$10/100,1/12)-1))</f>
        <v>8426.0105771232247</v>
      </c>
      <c r="D177" s="20">
        <f t="shared" si="8"/>
        <v>2076603.3720361269</v>
      </c>
      <c r="E177" s="20">
        <f>$I$176</f>
        <v>1023549.1886835941</v>
      </c>
      <c r="F177" s="20">
        <f>IF(OR($D177&lt;=0,$A177&gt;Calculator!$C$11*12),0,MIN($D177,Calculator!$C$9/(1-(Calculator!$C$12/100)*MAX(0,1-$E177/MAX($D177,0.0001)))))</f>
        <v>0</v>
      </c>
      <c r="G177" s="20">
        <f>$F177*(Calculator!$C$12/100)*MAX(0,1-$E177/MAX($D177,0.0001))</f>
        <v>0</v>
      </c>
      <c r="H177" s="20">
        <f t="shared" si="9"/>
        <v>0</v>
      </c>
      <c r="I177" s="20">
        <f t="shared" si="10"/>
        <v>1023549.1886835941</v>
      </c>
      <c r="J177" s="20">
        <f t="shared" si="11"/>
        <v>2076603.3720361269</v>
      </c>
      <c r="K177" s="21">
        <f>IF(AND($J177&lt;=0.5,$A177&lt;=Calculator!$C$11*12),1,0)</f>
        <v>0</v>
      </c>
    </row>
    <row r="178" spans="1:11" x14ac:dyDescent="0.25">
      <c r="A178" s="16">
        <v>175</v>
      </c>
      <c r="B178" s="17">
        <f>$J$177</f>
        <v>2076603.3720361269</v>
      </c>
      <c r="C178" s="17">
        <f>IF($B178&lt;=0,0,$B178*(POWER(1+Calculator!$C$10/100,1/12)-1))</f>
        <v>8460.339187216754</v>
      </c>
      <c r="D178" s="17">
        <f t="shared" si="8"/>
        <v>2085063.7112233436</v>
      </c>
      <c r="E178" s="17">
        <f>$I$177</f>
        <v>1023549.1886835941</v>
      </c>
      <c r="F178" s="17">
        <f>IF(OR($D178&lt;=0,$A178&gt;Calculator!$C$11*12),0,MIN($D178,Calculator!$C$9/(1-(Calculator!$C$12/100)*MAX(0,1-$E178/MAX($D178,0.0001)))))</f>
        <v>0</v>
      </c>
      <c r="G178" s="17">
        <f>$F178*(Calculator!$C$12/100)*MAX(0,1-$E178/MAX($D178,0.0001))</f>
        <v>0</v>
      </c>
      <c r="H178" s="17">
        <f t="shared" si="9"/>
        <v>0</v>
      </c>
      <c r="I178" s="17">
        <f t="shared" si="10"/>
        <v>1023549.1886835941</v>
      </c>
      <c r="J178" s="17">
        <f t="shared" si="11"/>
        <v>2085063.7112233436</v>
      </c>
      <c r="K178" s="18">
        <f>IF(AND($J178&lt;=0.5,$A178&lt;=Calculator!$C$11*12),1,0)</f>
        <v>0</v>
      </c>
    </row>
    <row r="179" spans="1:11" x14ac:dyDescent="0.25">
      <c r="A179" s="19">
        <v>176</v>
      </c>
      <c r="B179" s="20">
        <f>$J$178</f>
        <v>2085063.7112233436</v>
      </c>
      <c r="C179" s="20">
        <f>IF($B179&lt;=0,0,$B179*(POWER(1+Calculator!$C$10/100,1/12)-1))</f>
        <v>8494.8076563171271</v>
      </c>
      <c r="D179" s="20">
        <f t="shared" si="8"/>
        <v>2093558.5188796606</v>
      </c>
      <c r="E179" s="20">
        <f>$I$178</f>
        <v>1023549.1886835941</v>
      </c>
      <c r="F179" s="20">
        <f>IF(OR($D179&lt;=0,$A179&gt;Calculator!$C$11*12),0,MIN($D179,Calculator!$C$9/(1-(Calculator!$C$12/100)*MAX(0,1-$E179/MAX($D179,0.0001)))))</f>
        <v>0</v>
      </c>
      <c r="G179" s="20">
        <f>$F179*(Calculator!$C$12/100)*MAX(0,1-$E179/MAX($D179,0.0001))</f>
        <v>0</v>
      </c>
      <c r="H179" s="20">
        <f t="shared" si="9"/>
        <v>0</v>
      </c>
      <c r="I179" s="20">
        <f t="shared" si="10"/>
        <v>1023549.1886835941</v>
      </c>
      <c r="J179" s="20">
        <f t="shared" si="11"/>
        <v>2093558.5188796606</v>
      </c>
      <c r="K179" s="21">
        <f>IF(AND($J179&lt;=0.5,$A179&lt;=Calculator!$C$11*12),1,0)</f>
        <v>0</v>
      </c>
    </row>
    <row r="180" spans="1:11" x14ac:dyDescent="0.25">
      <c r="A180" s="16">
        <v>177</v>
      </c>
      <c r="B180" s="17">
        <f>$J$179</f>
        <v>2093558.5188796606</v>
      </c>
      <c r="C180" s="17">
        <f>IF($B180&lt;=0,0,$B180*(POWER(1+Calculator!$C$10/100,1/12)-1))</f>
        <v>8529.4165542272458</v>
      </c>
      <c r="D180" s="17">
        <f t="shared" si="8"/>
        <v>2102087.9354338879</v>
      </c>
      <c r="E180" s="17">
        <f>$I$179</f>
        <v>1023549.1886835941</v>
      </c>
      <c r="F180" s="17">
        <f>IF(OR($D180&lt;=0,$A180&gt;Calculator!$C$11*12),0,MIN($D180,Calculator!$C$9/(1-(Calculator!$C$12/100)*MAX(0,1-$E180/MAX($D180,0.0001)))))</f>
        <v>0</v>
      </c>
      <c r="G180" s="17">
        <f>$F180*(Calculator!$C$12/100)*MAX(0,1-$E180/MAX($D180,0.0001))</f>
        <v>0</v>
      </c>
      <c r="H180" s="17">
        <f t="shared" si="9"/>
        <v>0</v>
      </c>
      <c r="I180" s="17">
        <f t="shared" si="10"/>
        <v>1023549.1886835941</v>
      </c>
      <c r="J180" s="17">
        <f t="shared" si="11"/>
        <v>2102087.9354338879</v>
      </c>
      <c r="K180" s="18">
        <f>IF(AND($J180&lt;=0.5,$A180&lt;=Calculator!$C$11*12),1,0)</f>
        <v>0</v>
      </c>
    </row>
    <row r="181" spans="1:11" x14ac:dyDescent="0.25">
      <c r="A181" s="19">
        <v>178</v>
      </c>
      <c r="B181" s="20">
        <f>$J$180</f>
        <v>2102087.9354338879</v>
      </c>
      <c r="C181" s="20">
        <f>IF($B181&lt;=0,0,$B181*(POWER(1+Calculator!$C$10/100,1/12)-1))</f>
        <v>8564.1664530714679</v>
      </c>
      <c r="D181" s="20">
        <f t="shared" si="8"/>
        <v>2110652.1018869593</v>
      </c>
      <c r="E181" s="20">
        <f>$I$180</f>
        <v>1023549.1886835941</v>
      </c>
      <c r="F181" s="20">
        <f>IF(OR($D181&lt;=0,$A181&gt;Calculator!$C$11*12),0,MIN($D181,Calculator!$C$9/(1-(Calculator!$C$12/100)*MAX(0,1-$E181/MAX($D181,0.0001)))))</f>
        <v>0</v>
      </c>
      <c r="G181" s="20">
        <f>$F181*(Calculator!$C$12/100)*MAX(0,1-$E181/MAX($D181,0.0001))</f>
        <v>0</v>
      </c>
      <c r="H181" s="20">
        <f t="shared" si="9"/>
        <v>0</v>
      </c>
      <c r="I181" s="20">
        <f t="shared" si="10"/>
        <v>1023549.1886835941</v>
      </c>
      <c r="J181" s="20">
        <f t="shared" si="11"/>
        <v>2110652.1018869593</v>
      </c>
      <c r="K181" s="21">
        <f>IF(AND($J181&lt;=0.5,$A181&lt;=Calculator!$C$11*12),1,0)</f>
        <v>0</v>
      </c>
    </row>
    <row r="182" spans="1:11" x14ac:dyDescent="0.25">
      <c r="A182" s="16">
        <v>179</v>
      </c>
      <c r="B182" s="17">
        <f>$J$181</f>
        <v>2110652.1018869593</v>
      </c>
      <c r="C182" s="17">
        <f>IF($B182&lt;=0,0,$B182*(POWER(1+Calculator!$C$10/100,1/12)-1))</f>
        <v>8599.057927305048</v>
      </c>
      <c r="D182" s="17">
        <f t="shared" si="8"/>
        <v>2119251.1598142642</v>
      </c>
      <c r="E182" s="17">
        <f>$I$181</f>
        <v>1023549.1886835941</v>
      </c>
      <c r="F182" s="17">
        <f>IF(OR($D182&lt;=0,$A182&gt;Calculator!$C$11*12),0,MIN($D182,Calculator!$C$9/(1-(Calculator!$C$12/100)*MAX(0,1-$E182/MAX($D182,0.0001)))))</f>
        <v>0</v>
      </c>
      <c r="G182" s="17">
        <f>$F182*(Calculator!$C$12/100)*MAX(0,1-$E182/MAX($D182,0.0001))</f>
        <v>0</v>
      </c>
      <c r="H182" s="17">
        <f t="shared" si="9"/>
        <v>0</v>
      </c>
      <c r="I182" s="17">
        <f t="shared" si="10"/>
        <v>1023549.1886835941</v>
      </c>
      <c r="J182" s="17">
        <f t="shared" si="11"/>
        <v>2119251.1598142642</v>
      </c>
      <c r="K182" s="18">
        <f>IF(AND($J182&lt;=0.5,$A182&lt;=Calculator!$C$11*12),1,0)</f>
        <v>0</v>
      </c>
    </row>
    <row r="183" spans="1:11" x14ac:dyDescent="0.25">
      <c r="A183" s="19">
        <v>180</v>
      </c>
      <c r="B183" s="20">
        <f>$J$182</f>
        <v>2119251.1598142642</v>
      </c>
      <c r="C183" s="20">
        <f>IF($B183&lt;=0,0,$B183*(POWER(1+Calculator!$C$10/100,1/12)-1))</f>
        <v>8634.0915537236506</v>
      </c>
      <c r="D183" s="20">
        <f t="shared" si="8"/>
        <v>2127885.2513679876</v>
      </c>
      <c r="E183" s="20">
        <f>$I$182</f>
        <v>1023549.1886835941</v>
      </c>
      <c r="F183" s="20">
        <f>IF(OR($D183&lt;=0,$A183&gt;Calculator!$C$11*12),0,MIN($D183,Calculator!$C$9/(1-(Calculator!$C$12/100)*MAX(0,1-$E183/MAX($D183,0.0001)))))</f>
        <v>0</v>
      </c>
      <c r="G183" s="20">
        <f>$F183*(Calculator!$C$12/100)*MAX(0,1-$E183/MAX($D183,0.0001))</f>
        <v>0</v>
      </c>
      <c r="H183" s="20">
        <f t="shared" si="9"/>
        <v>0</v>
      </c>
      <c r="I183" s="20">
        <f t="shared" si="10"/>
        <v>1023549.1886835941</v>
      </c>
      <c r="J183" s="20">
        <f t="shared" si="11"/>
        <v>2127885.2513679876</v>
      </c>
      <c r="K183" s="21">
        <f>IF(AND($J183&lt;=0.5,$A183&lt;=Calculator!$C$11*12),1,0)</f>
        <v>0</v>
      </c>
    </row>
    <row r="184" spans="1:11" x14ac:dyDescent="0.25">
      <c r="A184" s="16">
        <v>181</v>
      </c>
      <c r="B184" s="17">
        <f>$J$183</f>
        <v>2127885.2513679876</v>
      </c>
      <c r="C184" s="17">
        <f>IF($B184&lt;=0,0,$B184*(POWER(1+Calculator!$C$10/100,1/12)-1))</f>
        <v>8669.2679114728726</v>
      </c>
      <c r="D184" s="17">
        <f t="shared" si="8"/>
        <v>2136554.5192794604</v>
      </c>
      <c r="E184" s="17">
        <f>$I$183</f>
        <v>1023549.1886835941</v>
      </c>
      <c r="F184" s="17">
        <f>IF(OR($D184&lt;=0,$A184&gt;Calculator!$C$11*12),0,MIN($D184,Calculator!$C$9/(1-(Calculator!$C$12/100)*MAX(0,1-$E184/MAX($D184,0.0001)))))</f>
        <v>0</v>
      </c>
      <c r="G184" s="17">
        <f>$F184*(Calculator!$C$12/100)*MAX(0,1-$E184/MAX($D184,0.0001))</f>
        <v>0</v>
      </c>
      <c r="H184" s="17">
        <f t="shared" si="9"/>
        <v>0</v>
      </c>
      <c r="I184" s="17">
        <f t="shared" si="10"/>
        <v>1023549.1886835941</v>
      </c>
      <c r="J184" s="17">
        <f t="shared" si="11"/>
        <v>2136554.5192794604</v>
      </c>
      <c r="K184" s="18">
        <f>IF(AND($J184&lt;=0.5,$A184&lt;=Calculator!$C$11*12),1,0)</f>
        <v>0</v>
      </c>
    </row>
    <row r="185" spans="1:11" x14ac:dyDescent="0.25">
      <c r="A185" s="19">
        <v>182</v>
      </c>
      <c r="B185" s="20">
        <f>$J$184</f>
        <v>2136554.5192794604</v>
      </c>
      <c r="C185" s="20">
        <f>IF($B185&lt;=0,0,$B185*(POWER(1+Calculator!$C$10/100,1/12)-1))</f>
        <v>8704.587582057824</v>
      </c>
      <c r="D185" s="20">
        <f t="shared" si="8"/>
        <v>2145259.1068615182</v>
      </c>
      <c r="E185" s="20">
        <f>$I$184</f>
        <v>1023549.1886835941</v>
      </c>
      <c r="F185" s="20">
        <f>IF(OR($D185&lt;=0,$A185&gt;Calculator!$C$11*12),0,MIN($D185,Calculator!$C$9/(1-(Calculator!$C$12/100)*MAX(0,1-$E185/MAX($D185,0.0001)))))</f>
        <v>0</v>
      </c>
      <c r="G185" s="20">
        <f>$F185*(Calculator!$C$12/100)*MAX(0,1-$E185/MAX($D185,0.0001))</f>
        <v>0</v>
      </c>
      <c r="H185" s="20">
        <f t="shared" si="9"/>
        <v>0</v>
      </c>
      <c r="I185" s="20">
        <f t="shared" si="10"/>
        <v>1023549.1886835941</v>
      </c>
      <c r="J185" s="20">
        <f t="shared" si="11"/>
        <v>2145259.1068615182</v>
      </c>
      <c r="K185" s="21">
        <f>IF(AND($J185&lt;=0.5,$A185&lt;=Calculator!$C$11*12),1,0)</f>
        <v>0</v>
      </c>
    </row>
    <row r="186" spans="1:11" x14ac:dyDescent="0.25">
      <c r="A186" s="16">
        <v>183</v>
      </c>
      <c r="B186" s="17">
        <f>$J$185</f>
        <v>2145259.1068615182</v>
      </c>
      <c r="C186" s="17">
        <f>IF($B186&lt;=0,0,$B186*(POWER(1+Calculator!$C$10/100,1/12)-1))</f>
        <v>8740.0511493527356</v>
      </c>
      <c r="D186" s="17">
        <f t="shared" si="8"/>
        <v>2153999.1580108711</v>
      </c>
      <c r="E186" s="17">
        <f>$I$185</f>
        <v>1023549.1886835941</v>
      </c>
      <c r="F186" s="17">
        <f>IF(OR($D186&lt;=0,$A186&gt;Calculator!$C$11*12),0,MIN($D186,Calculator!$C$9/(1-(Calculator!$C$12/100)*MAX(0,1-$E186/MAX($D186,0.0001)))))</f>
        <v>0</v>
      </c>
      <c r="G186" s="17">
        <f>$F186*(Calculator!$C$12/100)*MAX(0,1-$E186/MAX($D186,0.0001))</f>
        <v>0</v>
      </c>
      <c r="H186" s="17">
        <f t="shared" si="9"/>
        <v>0</v>
      </c>
      <c r="I186" s="17">
        <f t="shared" si="10"/>
        <v>1023549.1886835941</v>
      </c>
      <c r="J186" s="17">
        <f t="shared" si="11"/>
        <v>2153999.1580108711</v>
      </c>
      <c r="K186" s="18">
        <f>IF(AND($J186&lt;=0.5,$A186&lt;=Calculator!$C$11*12),1,0)</f>
        <v>0</v>
      </c>
    </row>
    <row r="187" spans="1:11" x14ac:dyDescent="0.25">
      <c r="A187" s="19">
        <v>184</v>
      </c>
      <c r="B187" s="20">
        <f>$J$186</f>
        <v>2153999.1580108711</v>
      </c>
      <c r="C187" s="20">
        <f>IF($B187&lt;=0,0,$B187*(POWER(1+Calculator!$C$10/100,1/12)-1))</f>
        <v>8775.6591996106181</v>
      </c>
      <c r="D187" s="20">
        <f t="shared" si="8"/>
        <v>2162774.817210482</v>
      </c>
      <c r="E187" s="20">
        <f>$I$186</f>
        <v>1023549.1886835941</v>
      </c>
      <c r="F187" s="20">
        <f>IF(OR($D187&lt;=0,$A187&gt;Calculator!$C$11*12),0,MIN($D187,Calculator!$C$9/(1-(Calculator!$C$12/100)*MAX(0,1-$E187/MAX($D187,0.0001)))))</f>
        <v>0</v>
      </c>
      <c r="G187" s="20">
        <f>$F187*(Calculator!$C$12/100)*MAX(0,1-$E187/MAX($D187,0.0001))</f>
        <v>0</v>
      </c>
      <c r="H187" s="20">
        <f t="shared" si="9"/>
        <v>0</v>
      </c>
      <c r="I187" s="20">
        <f t="shared" si="10"/>
        <v>1023549.1886835941</v>
      </c>
      <c r="J187" s="20">
        <f t="shared" si="11"/>
        <v>2162774.817210482</v>
      </c>
      <c r="K187" s="21">
        <f>IF(AND($J187&lt;=0.5,$A187&lt;=Calculator!$C$11*12),1,0)</f>
        <v>0</v>
      </c>
    </row>
    <row r="188" spans="1:11" x14ac:dyDescent="0.25">
      <c r="A188" s="16">
        <v>185</v>
      </c>
      <c r="B188" s="17">
        <f>$J$187</f>
        <v>2162774.817210482</v>
      </c>
      <c r="C188" s="17">
        <f>IF($B188&lt;=0,0,$B188*(POWER(1+Calculator!$C$10/100,1/12)-1))</f>
        <v>8811.4123214729443</v>
      </c>
      <c r="D188" s="17">
        <f t="shared" si="8"/>
        <v>2171586.229531955</v>
      </c>
      <c r="E188" s="17">
        <f>$I$187</f>
        <v>1023549.1886835941</v>
      </c>
      <c r="F188" s="17">
        <f>IF(OR($D188&lt;=0,$A188&gt;Calculator!$C$11*12),0,MIN($D188,Calculator!$C$9/(1-(Calculator!$C$12/100)*MAX(0,1-$E188/MAX($D188,0.0001)))))</f>
        <v>0</v>
      </c>
      <c r="G188" s="17">
        <f>$F188*(Calculator!$C$12/100)*MAX(0,1-$E188/MAX($D188,0.0001))</f>
        <v>0</v>
      </c>
      <c r="H188" s="17">
        <f t="shared" si="9"/>
        <v>0</v>
      </c>
      <c r="I188" s="17">
        <f t="shared" si="10"/>
        <v>1023549.1886835941</v>
      </c>
      <c r="J188" s="17">
        <f t="shared" si="11"/>
        <v>2171586.229531955</v>
      </c>
      <c r="K188" s="18">
        <f>IF(AND($J188&lt;=0.5,$A188&lt;=Calculator!$C$11*12),1,0)</f>
        <v>0</v>
      </c>
    </row>
    <row r="189" spans="1:11" x14ac:dyDescent="0.25">
      <c r="A189" s="19">
        <v>186</v>
      </c>
      <c r="B189" s="20">
        <f>$J$188</f>
        <v>2171586.229531955</v>
      </c>
      <c r="C189" s="20">
        <f>IF($B189&lt;=0,0,$B189*(POWER(1+Calculator!$C$10/100,1/12)-1))</f>
        <v>8847.31110597939</v>
      </c>
      <c r="D189" s="20">
        <f t="shared" si="8"/>
        <v>2180433.5406379346</v>
      </c>
      <c r="E189" s="20">
        <f>$I$188</f>
        <v>1023549.1886835941</v>
      </c>
      <c r="F189" s="20">
        <f>IF(OR($D189&lt;=0,$A189&gt;Calculator!$C$11*12),0,MIN($D189,Calculator!$C$9/(1-(Calculator!$C$12/100)*MAX(0,1-$E189/MAX($D189,0.0001)))))</f>
        <v>0</v>
      </c>
      <c r="G189" s="20">
        <f>$F189*(Calculator!$C$12/100)*MAX(0,1-$E189/MAX($D189,0.0001))</f>
        <v>0</v>
      </c>
      <c r="H189" s="20">
        <f t="shared" si="9"/>
        <v>0</v>
      </c>
      <c r="I189" s="20">
        <f t="shared" si="10"/>
        <v>1023549.1886835941</v>
      </c>
      <c r="J189" s="20">
        <f t="shared" si="11"/>
        <v>2180433.5406379346</v>
      </c>
      <c r="K189" s="21">
        <f>IF(AND($J189&lt;=0.5,$A189&lt;=Calculator!$C$11*12),1,0)</f>
        <v>0</v>
      </c>
    </row>
    <row r="190" spans="1:11" x14ac:dyDescent="0.25">
      <c r="A190" s="16">
        <v>187</v>
      </c>
      <c r="B190" s="17">
        <f>$J$189</f>
        <v>2180433.5406379346</v>
      </c>
      <c r="C190" s="17">
        <f>IF($B190&lt;=0,0,$B190*(POWER(1+Calculator!$C$10/100,1/12)-1))</f>
        <v>8883.3561465775983</v>
      </c>
      <c r="D190" s="17">
        <f t="shared" si="8"/>
        <v>2189316.8967845123</v>
      </c>
      <c r="E190" s="17">
        <f>$I$189</f>
        <v>1023549.1886835941</v>
      </c>
      <c r="F190" s="17">
        <f>IF(OR($D190&lt;=0,$A190&gt;Calculator!$C$11*12),0,MIN($D190,Calculator!$C$9/(1-(Calculator!$C$12/100)*MAX(0,1-$E190/MAX($D190,0.0001)))))</f>
        <v>0</v>
      </c>
      <c r="G190" s="17">
        <f>$F190*(Calculator!$C$12/100)*MAX(0,1-$E190/MAX($D190,0.0001))</f>
        <v>0</v>
      </c>
      <c r="H190" s="17">
        <f t="shared" si="9"/>
        <v>0</v>
      </c>
      <c r="I190" s="17">
        <f t="shared" si="10"/>
        <v>1023549.1886835941</v>
      </c>
      <c r="J190" s="17">
        <f t="shared" si="11"/>
        <v>2189316.8967845123</v>
      </c>
      <c r="K190" s="18">
        <f>IF(AND($J190&lt;=0.5,$A190&lt;=Calculator!$C$11*12),1,0)</f>
        <v>0</v>
      </c>
    </row>
    <row r="191" spans="1:11" x14ac:dyDescent="0.25">
      <c r="A191" s="19">
        <v>188</v>
      </c>
      <c r="B191" s="20">
        <f>$J$190</f>
        <v>2189316.8967845123</v>
      </c>
      <c r="C191" s="20">
        <f>IF($B191&lt;=0,0,$B191*(POWER(1+Calculator!$C$10/100,1/12)-1))</f>
        <v>8919.5480391329893</v>
      </c>
      <c r="D191" s="20">
        <f t="shared" si="8"/>
        <v>2198236.4448236455</v>
      </c>
      <c r="E191" s="20">
        <f>$I$190</f>
        <v>1023549.1886835941</v>
      </c>
      <c r="F191" s="20">
        <f>IF(OR($D191&lt;=0,$A191&gt;Calculator!$C$11*12),0,MIN($D191,Calculator!$C$9/(1-(Calculator!$C$12/100)*MAX(0,1-$E191/MAX($D191,0.0001)))))</f>
        <v>0</v>
      </c>
      <c r="G191" s="20">
        <f>$F191*(Calculator!$C$12/100)*MAX(0,1-$E191/MAX($D191,0.0001))</f>
        <v>0</v>
      </c>
      <c r="H191" s="20">
        <f t="shared" si="9"/>
        <v>0</v>
      </c>
      <c r="I191" s="20">
        <f t="shared" si="10"/>
        <v>1023549.1886835941</v>
      </c>
      <c r="J191" s="20">
        <f t="shared" si="11"/>
        <v>2198236.4448236455</v>
      </c>
      <c r="K191" s="21">
        <f>IF(AND($J191&lt;=0.5,$A191&lt;=Calculator!$C$11*12),1,0)</f>
        <v>0</v>
      </c>
    </row>
    <row r="192" spans="1:11" x14ac:dyDescent="0.25">
      <c r="A192" s="16">
        <v>189</v>
      </c>
      <c r="B192" s="17">
        <f>$J$191</f>
        <v>2198236.4448236455</v>
      </c>
      <c r="C192" s="17">
        <f>IF($B192&lt;=0,0,$B192*(POWER(1+Calculator!$C$10/100,1/12)-1))</f>
        <v>8955.8873819386154</v>
      </c>
      <c r="D192" s="17">
        <f t="shared" si="8"/>
        <v>2207192.3322055843</v>
      </c>
      <c r="E192" s="17">
        <f>$I$191</f>
        <v>1023549.1886835941</v>
      </c>
      <c r="F192" s="17">
        <f>IF(OR($D192&lt;=0,$A192&gt;Calculator!$C$11*12),0,MIN($D192,Calculator!$C$9/(1-(Calculator!$C$12/100)*MAX(0,1-$E192/MAX($D192,0.0001)))))</f>
        <v>0</v>
      </c>
      <c r="G192" s="17">
        <f>$F192*(Calculator!$C$12/100)*MAX(0,1-$E192/MAX($D192,0.0001))</f>
        <v>0</v>
      </c>
      <c r="H192" s="17">
        <f t="shared" si="9"/>
        <v>0</v>
      </c>
      <c r="I192" s="17">
        <f t="shared" si="10"/>
        <v>1023549.1886835941</v>
      </c>
      <c r="J192" s="17">
        <f t="shared" si="11"/>
        <v>2207192.3322055843</v>
      </c>
      <c r="K192" s="18">
        <f>IF(AND($J192&lt;=0.5,$A192&lt;=Calculator!$C$11*12),1,0)</f>
        <v>0</v>
      </c>
    </row>
    <row r="193" spans="1:11" x14ac:dyDescent="0.25">
      <c r="A193" s="19">
        <v>190</v>
      </c>
      <c r="B193" s="20">
        <f>$J$192</f>
        <v>2207192.3322055843</v>
      </c>
      <c r="C193" s="20">
        <f>IF($B193&lt;=0,0,$B193*(POWER(1+Calculator!$C$10/100,1/12)-1))</f>
        <v>8992.3747757250494</v>
      </c>
      <c r="D193" s="20">
        <f t="shared" si="8"/>
        <v>2216184.7069813092</v>
      </c>
      <c r="E193" s="20">
        <f>$I$192</f>
        <v>1023549.1886835941</v>
      </c>
      <c r="F193" s="20">
        <f>IF(OR($D193&lt;=0,$A193&gt;Calculator!$C$11*12),0,MIN($D193,Calculator!$C$9/(1-(Calculator!$C$12/100)*MAX(0,1-$E193/MAX($D193,0.0001)))))</f>
        <v>0</v>
      </c>
      <c r="G193" s="20">
        <f>$F193*(Calculator!$C$12/100)*MAX(0,1-$E193/MAX($D193,0.0001))</f>
        <v>0</v>
      </c>
      <c r="H193" s="20">
        <f t="shared" si="9"/>
        <v>0</v>
      </c>
      <c r="I193" s="20">
        <f t="shared" si="10"/>
        <v>1023549.1886835941</v>
      </c>
      <c r="J193" s="20">
        <f t="shared" si="11"/>
        <v>2216184.7069813092</v>
      </c>
      <c r="K193" s="21">
        <f>IF(AND($J193&lt;=0.5,$A193&lt;=Calculator!$C$11*12),1,0)</f>
        <v>0</v>
      </c>
    </row>
    <row r="194" spans="1:11" x14ac:dyDescent="0.25">
      <c r="A194" s="16">
        <v>191</v>
      </c>
      <c r="B194" s="17">
        <f>$J$193</f>
        <v>2216184.7069813092</v>
      </c>
      <c r="C194" s="17">
        <f>IF($B194&lt;=0,0,$B194*(POWER(1+Calculator!$C$10/100,1/12)-1))</f>
        <v>9029.010823670309</v>
      </c>
      <c r="D194" s="17">
        <f t="shared" si="8"/>
        <v>2225213.7178049795</v>
      </c>
      <c r="E194" s="17">
        <f>$I$193</f>
        <v>1023549.1886835941</v>
      </c>
      <c r="F194" s="17">
        <f>IF(OR($D194&lt;=0,$A194&gt;Calculator!$C$11*12),0,MIN($D194,Calculator!$C$9/(1-(Calculator!$C$12/100)*MAX(0,1-$E194/MAX($D194,0.0001)))))</f>
        <v>0</v>
      </c>
      <c r="G194" s="17">
        <f>$F194*(Calculator!$C$12/100)*MAX(0,1-$E194/MAX($D194,0.0001))</f>
        <v>0</v>
      </c>
      <c r="H194" s="17">
        <f t="shared" si="9"/>
        <v>0</v>
      </c>
      <c r="I194" s="17">
        <f t="shared" si="10"/>
        <v>1023549.1886835941</v>
      </c>
      <c r="J194" s="17">
        <f t="shared" si="11"/>
        <v>2225213.7178049795</v>
      </c>
      <c r="K194" s="18">
        <f>IF(AND($J194&lt;=0.5,$A194&lt;=Calculator!$C$11*12),1,0)</f>
        <v>0</v>
      </c>
    </row>
    <row r="195" spans="1:11" x14ac:dyDescent="0.25">
      <c r="A195" s="19">
        <v>192</v>
      </c>
      <c r="B195" s="20">
        <f>$J$194</f>
        <v>2225213.7178049795</v>
      </c>
      <c r="C195" s="20">
        <f>IF($B195&lt;=0,0,$B195*(POWER(1+Calculator!$C$10/100,1/12)-1))</f>
        <v>9065.7961314098429</v>
      </c>
      <c r="D195" s="20">
        <f t="shared" si="8"/>
        <v>2234279.5139363892</v>
      </c>
      <c r="E195" s="20">
        <f>$I$194</f>
        <v>1023549.1886835941</v>
      </c>
      <c r="F195" s="20">
        <f>IF(OR($D195&lt;=0,$A195&gt;Calculator!$C$11*12),0,MIN($D195,Calculator!$C$9/(1-(Calculator!$C$12/100)*MAX(0,1-$E195/MAX($D195,0.0001)))))</f>
        <v>0</v>
      </c>
      <c r="G195" s="20">
        <f>$F195*(Calculator!$C$12/100)*MAX(0,1-$E195/MAX($D195,0.0001))</f>
        <v>0</v>
      </c>
      <c r="H195" s="20">
        <f t="shared" si="9"/>
        <v>0</v>
      </c>
      <c r="I195" s="20">
        <f t="shared" si="10"/>
        <v>1023549.1886835941</v>
      </c>
      <c r="J195" s="20">
        <f t="shared" si="11"/>
        <v>2234279.5139363892</v>
      </c>
      <c r="K195" s="21">
        <f>IF(AND($J195&lt;=0.5,$A195&lt;=Calculator!$C$11*12),1,0)</f>
        <v>0</v>
      </c>
    </row>
    <row r="196" spans="1:11" x14ac:dyDescent="0.25">
      <c r="A196" s="16">
        <v>193</v>
      </c>
      <c r="B196" s="17">
        <f>$J$195</f>
        <v>2234279.5139363892</v>
      </c>
      <c r="C196" s="17">
        <f>IF($B196&lt;=0,0,$B196*(POWER(1+Calculator!$C$10/100,1/12)-1))</f>
        <v>9102.7313070465261</v>
      </c>
      <c r="D196" s="17">
        <f t="shared" ref="D196:D259" si="12">$B196+$C196</f>
        <v>2243382.2452434357</v>
      </c>
      <c r="E196" s="17">
        <f>$I$195</f>
        <v>1023549.1886835941</v>
      </c>
      <c r="F196" s="17">
        <f>IF(OR($D196&lt;=0,$A196&gt;Calculator!$C$11*12),0,MIN($D196,Calculator!$C$9/(1-(Calculator!$C$12/100)*MAX(0,1-$E196/MAX($D196,0.0001)))))</f>
        <v>0</v>
      </c>
      <c r="G196" s="17">
        <f>$F196*(Calculator!$C$12/100)*MAX(0,1-$E196/MAX($D196,0.0001))</f>
        <v>0</v>
      </c>
      <c r="H196" s="17">
        <f t="shared" ref="H196:H259" si="13">$F196-$G196</f>
        <v>0</v>
      </c>
      <c r="I196" s="17">
        <f t="shared" ref="I196:I259" si="14">$E196-IF($D196&lt;=0,0,$E196*$F196/MAX($D196,0.0001))</f>
        <v>1023549.1886835941</v>
      </c>
      <c r="J196" s="17">
        <f t="shared" ref="J196:J259" si="15">MAX(0,$D196-$F196)</f>
        <v>2243382.2452434357</v>
      </c>
      <c r="K196" s="18">
        <f>IF(AND($J196&lt;=0.5,$A196&lt;=Calculator!$C$11*12),1,0)</f>
        <v>0</v>
      </c>
    </row>
    <row r="197" spans="1:11" x14ac:dyDescent="0.25">
      <c r="A197" s="19">
        <v>194</v>
      </c>
      <c r="B197" s="20">
        <f>$J$196</f>
        <v>2243382.2452434357</v>
      </c>
      <c r="C197" s="20">
        <f>IF($B197&lt;=0,0,$B197*(POWER(1+Calculator!$C$10/100,1/12)-1))</f>
        <v>9139.8169611607245</v>
      </c>
      <c r="D197" s="20">
        <f t="shared" si="12"/>
        <v>2252522.0622045966</v>
      </c>
      <c r="E197" s="20">
        <f>$I$196</f>
        <v>1023549.1886835941</v>
      </c>
      <c r="F197" s="20">
        <f>IF(OR($D197&lt;=0,$A197&gt;Calculator!$C$11*12),0,MIN($D197,Calculator!$C$9/(1-(Calculator!$C$12/100)*MAX(0,1-$E197/MAX($D197,0.0001)))))</f>
        <v>0</v>
      </c>
      <c r="G197" s="20">
        <f>$F197*(Calculator!$C$12/100)*MAX(0,1-$E197/MAX($D197,0.0001))</f>
        <v>0</v>
      </c>
      <c r="H197" s="20">
        <f t="shared" si="13"/>
        <v>0</v>
      </c>
      <c r="I197" s="20">
        <f t="shared" si="14"/>
        <v>1023549.1886835941</v>
      </c>
      <c r="J197" s="20">
        <f t="shared" si="15"/>
        <v>2252522.0622045966</v>
      </c>
      <c r="K197" s="21">
        <f>IF(AND($J197&lt;=0.5,$A197&lt;=Calculator!$C$11*12),1,0)</f>
        <v>0</v>
      </c>
    </row>
    <row r="198" spans="1:11" x14ac:dyDescent="0.25">
      <c r="A198" s="16">
        <v>195</v>
      </c>
      <c r="B198" s="17">
        <f>$J$197</f>
        <v>2252522.0622045966</v>
      </c>
      <c r="C198" s="17">
        <f>IF($B198&lt;=0,0,$B198*(POWER(1+Calculator!$C$10/100,1/12)-1))</f>
        <v>9177.053706820383</v>
      </c>
      <c r="D198" s="17">
        <f t="shared" si="12"/>
        <v>2261699.1159114172</v>
      </c>
      <c r="E198" s="17">
        <f>$I$197</f>
        <v>1023549.1886835941</v>
      </c>
      <c r="F198" s="17">
        <f>IF(OR($D198&lt;=0,$A198&gt;Calculator!$C$11*12),0,MIN($D198,Calculator!$C$9/(1-(Calculator!$C$12/100)*MAX(0,1-$E198/MAX($D198,0.0001)))))</f>
        <v>0</v>
      </c>
      <c r="G198" s="17">
        <f>$F198*(Calculator!$C$12/100)*MAX(0,1-$E198/MAX($D198,0.0001))</f>
        <v>0</v>
      </c>
      <c r="H198" s="17">
        <f t="shared" si="13"/>
        <v>0</v>
      </c>
      <c r="I198" s="17">
        <f t="shared" si="14"/>
        <v>1023549.1886835941</v>
      </c>
      <c r="J198" s="17">
        <f t="shared" si="15"/>
        <v>2261699.1159114172</v>
      </c>
      <c r="K198" s="18">
        <f>IF(AND($J198&lt;=0.5,$A198&lt;=Calculator!$C$11*12),1,0)</f>
        <v>0</v>
      </c>
    </row>
    <row r="199" spans="1:11" x14ac:dyDescent="0.25">
      <c r="A199" s="19">
        <v>196</v>
      </c>
      <c r="B199" s="20">
        <f>$J$198</f>
        <v>2261699.1159114172</v>
      </c>
      <c r="C199" s="20">
        <f>IF($B199&lt;=0,0,$B199*(POWER(1+Calculator!$C$10/100,1/12)-1))</f>
        <v>9214.442159591159</v>
      </c>
      <c r="D199" s="20">
        <f t="shared" si="12"/>
        <v>2270913.5580710084</v>
      </c>
      <c r="E199" s="20">
        <f>$I$198</f>
        <v>1023549.1886835941</v>
      </c>
      <c r="F199" s="20">
        <f>IF(OR($D199&lt;=0,$A199&gt;Calculator!$C$11*12),0,MIN($D199,Calculator!$C$9/(1-(Calculator!$C$12/100)*MAX(0,1-$E199/MAX($D199,0.0001)))))</f>
        <v>0</v>
      </c>
      <c r="G199" s="20">
        <f>$F199*(Calculator!$C$12/100)*MAX(0,1-$E199/MAX($D199,0.0001))</f>
        <v>0</v>
      </c>
      <c r="H199" s="20">
        <f t="shared" si="13"/>
        <v>0</v>
      </c>
      <c r="I199" s="20">
        <f t="shared" si="14"/>
        <v>1023549.1886835941</v>
      </c>
      <c r="J199" s="20">
        <f t="shared" si="15"/>
        <v>2270913.5580710084</v>
      </c>
      <c r="K199" s="21">
        <f>IF(AND($J199&lt;=0.5,$A199&lt;=Calculator!$C$11*12),1,0)</f>
        <v>0</v>
      </c>
    </row>
    <row r="200" spans="1:11" x14ac:dyDescent="0.25">
      <c r="A200" s="16">
        <v>197</v>
      </c>
      <c r="B200" s="17">
        <f>$J$199</f>
        <v>2270913.5580710084</v>
      </c>
      <c r="C200" s="17">
        <f>IF($B200&lt;=0,0,$B200*(POWER(1+Calculator!$C$10/100,1/12)-1))</f>
        <v>9251.9829375466015</v>
      </c>
      <c r="D200" s="17">
        <f t="shared" si="12"/>
        <v>2280165.5410085549</v>
      </c>
      <c r="E200" s="17">
        <f>$I$199</f>
        <v>1023549.1886835941</v>
      </c>
      <c r="F200" s="17">
        <f>IF(OR($D200&lt;=0,$A200&gt;Calculator!$C$11*12),0,MIN($D200,Calculator!$C$9/(1-(Calculator!$C$12/100)*MAX(0,1-$E200/MAX($D200,0.0001)))))</f>
        <v>0</v>
      </c>
      <c r="G200" s="17">
        <f>$F200*(Calculator!$C$12/100)*MAX(0,1-$E200/MAX($D200,0.0001))</f>
        <v>0</v>
      </c>
      <c r="H200" s="17">
        <f t="shared" si="13"/>
        <v>0</v>
      </c>
      <c r="I200" s="17">
        <f t="shared" si="14"/>
        <v>1023549.1886835941</v>
      </c>
      <c r="J200" s="17">
        <f t="shared" si="15"/>
        <v>2280165.5410085549</v>
      </c>
      <c r="K200" s="18">
        <f>IF(AND($J200&lt;=0.5,$A200&lt;=Calculator!$C$11*12),1,0)</f>
        <v>0</v>
      </c>
    </row>
    <row r="201" spans="1:11" x14ac:dyDescent="0.25">
      <c r="A201" s="19">
        <v>198</v>
      </c>
      <c r="B201" s="20">
        <f>$J$200</f>
        <v>2280165.5410085549</v>
      </c>
      <c r="C201" s="20">
        <f>IF($B201&lt;=0,0,$B201*(POWER(1+Calculator!$C$10/100,1/12)-1))</f>
        <v>9289.6766612783686</v>
      </c>
      <c r="D201" s="20">
        <f t="shared" si="12"/>
        <v>2289455.2176698335</v>
      </c>
      <c r="E201" s="20">
        <f>$I$200</f>
        <v>1023549.1886835941</v>
      </c>
      <c r="F201" s="20">
        <f>IF(OR($D201&lt;=0,$A201&gt;Calculator!$C$11*12),0,MIN($D201,Calculator!$C$9/(1-(Calculator!$C$12/100)*MAX(0,1-$E201/MAX($D201,0.0001)))))</f>
        <v>0</v>
      </c>
      <c r="G201" s="20">
        <f>$F201*(Calculator!$C$12/100)*MAX(0,1-$E201/MAX($D201,0.0001))</f>
        <v>0</v>
      </c>
      <c r="H201" s="20">
        <f t="shared" si="13"/>
        <v>0</v>
      </c>
      <c r="I201" s="20">
        <f t="shared" si="14"/>
        <v>1023549.1886835941</v>
      </c>
      <c r="J201" s="20">
        <f t="shared" si="15"/>
        <v>2289455.2176698335</v>
      </c>
      <c r="K201" s="21">
        <f>IF(AND($J201&lt;=0.5,$A201&lt;=Calculator!$C$11*12),1,0)</f>
        <v>0</v>
      </c>
    </row>
    <row r="202" spans="1:11" x14ac:dyDescent="0.25">
      <c r="A202" s="16">
        <v>199</v>
      </c>
      <c r="B202" s="17">
        <f>$J$201</f>
        <v>2289455.2176698335</v>
      </c>
      <c r="C202" s="17">
        <f>IF($B202&lt;=0,0,$B202*(POWER(1+Calculator!$C$10/100,1/12)-1))</f>
        <v>9327.523953906486</v>
      </c>
      <c r="D202" s="17">
        <f t="shared" si="12"/>
        <v>2298782.7416237397</v>
      </c>
      <c r="E202" s="17">
        <f>$I$201</f>
        <v>1023549.1886835941</v>
      </c>
      <c r="F202" s="17">
        <f>IF(OR($D202&lt;=0,$A202&gt;Calculator!$C$11*12),0,MIN($D202,Calculator!$C$9/(1-(Calculator!$C$12/100)*MAX(0,1-$E202/MAX($D202,0.0001)))))</f>
        <v>0</v>
      </c>
      <c r="G202" s="17">
        <f>$F202*(Calculator!$C$12/100)*MAX(0,1-$E202/MAX($D202,0.0001))</f>
        <v>0</v>
      </c>
      <c r="H202" s="17">
        <f t="shared" si="13"/>
        <v>0</v>
      </c>
      <c r="I202" s="17">
        <f t="shared" si="14"/>
        <v>1023549.1886835941</v>
      </c>
      <c r="J202" s="17">
        <f t="shared" si="15"/>
        <v>2298782.7416237397</v>
      </c>
      <c r="K202" s="18">
        <f>IF(AND($J202&lt;=0.5,$A202&lt;=Calculator!$C$11*12),1,0)</f>
        <v>0</v>
      </c>
    </row>
    <row r="203" spans="1:11" x14ac:dyDescent="0.25">
      <c r="A203" s="19">
        <v>200</v>
      </c>
      <c r="B203" s="20">
        <f>$J$202</f>
        <v>2298782.7416237397</v>
      </c>
      <c r="C203" s="20">
        <f>IF($B203&lt;=0,0,$B203*(POWER(1+Calculator!$C$10/100,1/12)-1))</f>
        <v>9365.525441089645</v>
      </c>
      <c r="D203" s="20">
        <f t="shared" si="12"/>
        <v>2308148.2670648294</v>
      </c>
      <c r="E203" s="20">
        <f>$I$202</f>
        <v>1023549.1886835941</v>
      </c>
      <c r="F203" s="20">
        <f>IF(OR($D203&lt;=0,$A203&gt;Calculator!$C$11*12),0,MIN($D203,Calculator!$C$9/(1-(Calculator!$C$12/100)*MAX(0,1-$E203/MAX($D203,0.0001)))))</f>
        <v>0</v>
      </c>
      <c r="G203" s="20">
        <f>$F203*(Calculator!$C$12/100)*MAX(0,1-$E203/MAX($D203,0.0001))</f>
        <v>0</v>
      </c>
      <c r="H203" s="20">
        <f t="shared" si="13"/>
        <v>0</v>
      </c>
      <c r="I203" s="20">
        <f t="shared" si="14"/>
        <v>1023549.1886835941</v>
      </c>
      <c r="J203" s="20">
        <f t="shared" si="15"/>
        <v>2308148.2670648294</v>
      </c>
      <c r="K203" s="21">
        <f>IF(AND($J203&lt;=0.5,$A203&lt;=Calculator!$C$11*12),1,0)</f>
        <v>0</v>
      </c>
    </row>
    <row r="204" spans="1:11" x14ac:dyDescent="0.25">
      <c r="A204" s="16">
        <v>201</v>
      </c>
      <c r="B204" s="17">
        <f>$J$203</f>
        <v>2308148.2670648294</v>
      </c>
      <c r="C204" s="17">
        <f>IF($B204&lt;=0,0,$B204*(POWER(1+Calculator!$C$10/100,1/12)-1))</f>
        <v>9403.6817510355522</v>
      </c>
      <c r="D204" s="17">
        <f t="shared" si="12"/>
        <v>2317551.948815865</v>
      </c>
      <c r="E204" s="17">
        <f>$I$203</f>
        <v>1023549.1886835941</v>
      </c>
      <c r="F204" s="17">
        <f>IF(OR($D204&lt;=0,$A204&gt;Calculator!$C$11*12),0,MIN($D204,Calculator!$C$9/(1-(Calculator!$C$12/100)*MAX(0,1-$E204/MAX($D204,0.0001)))))</f>
        <v>0</v>
      </c>
      <c r="G204" s="17">
        <f>$F204*(Calculator!$C$12/100)*MAX(0,1-$E204/MAX($D204,0.0001))</f>
        <v>0</v>
      </c>
      <c r="H204" s="17">
        <f t="shared" si="13"/>
        <v>0</v>
      </c>
      <c r="I204" s="17">
        <f t="shared" si="14"/>
        <v>1023549.1886835941</v>
      </c>
      <c r="J204" s="17">
        <f t="shared" si="15"/>
        <v>2317551.948815865</v>
      </c>
      <c r="K204" s="18">
        <f>IF(AND($J204&lt;=0.5,$A204&lt;=Calculator!$C$11*12),1,0)</f>
        <v>0</v>
      </c>
    </row>
    <row r="205" spans="1:11" x14ac:dyDescent="0.25">
      <c r="A205" s="19">
        <v>202</v>
      </c>
      <c r="B205" s="20">
        <f>$J$204</f>
        <v>2317551.948815865</v>
      </c>
      <c r="C205" s="20">
        <f>IF($B205&lt;=0,0,$B205*(POWER(1+Calculator!$C$10/100,1/12)-1))</f>
        <v>9441.9935145113068</v>
      </c>
      <c r="D205" s="20">
        <f t="shared" si="12"/>
        <v>2326993.9423303762</v>
      </c>
      <c r="E205" s="20">
        <f>$I$204</f>
        <v>1023549.1886835941</v>
      </c>
      <c r="F205" s="20">
        <f>IF(OR($D205&lt;=0,$A205&gt;Calculator!$C$11*12),0,MIN($D205,Calculator!$C$9/(1-(Calculator!$C$12/100)*MAX(0,1-$E205/MAX($D205,0.0001)))))</f>
        <v>0</v>
      </c>
      <c r="G205" s="20">
        <f>$F205*(Calculator!$C$12/100)*MAX(0,1-$E205/MAX($D205,0.0001))</f>
        <v>0</v>
      </c>
      <c r="H205" s="20">
        <f t="shared" si="13"/>
        <v>0</v>
      </c>
      <c r="I205" s="20">
        <f t="shared" si="14"/>
        <v>1023549.1886835941</v>
      </c>
      <c r="J205" s="20">
        <f t="shared" si="15"/>
        <v>2326993.9423303762</v>
      </c>
      <c r="K205" s="21">
        <f>IF(AND($J205&lt;=0.5,$A205&lt;=Calculator!$C$11*12),1,0)</f>
        <v>0</v>
      </c>
    </row>
    <row r="206" spans="1:11" x14ac:dyDescent="0.25">
      <c r="A206" s="16">
        <v>203</v>
      </c>
      <c r="B206" s="17">
        <f>$J$205</f>
        <v>2326993.9423303762</v>
      </c>
      <c r="C206" s="17">
        <f>IF($B206&lt;=0,0,$B206*(POWER(1+Calculator!$C$10/100,1/12)-1))</f>
        <v>9480.4613648538307</v>
      </c>
      <c r="D206" s="17">
        <f t="shared" si="12"/>
        <v>2336474.4036952299</v>
      </c>
      <c r="E206" s="17">
        <f>$I$205</f>
        <v>1023549.1886835941</v>
      </c>
      <c r="F206" s="17">
        <f>IF(OR($D206&lt;=0,$A206&gt;Calculator!$C$11*12),0,MIN($D206,Calculator!$C$9/(1-(Calculator!$C$12/100)*MAX(0,1-$E206/MAX($D206,0.0001)))))</f>
        <v>0</v>
      </c>
      <c r="G206" s="17">
        <f>$F206*(Calculator!$C$12/100)*MAX(0,1-$E206/MAX($D206,0.0001))</f>
        <v>0</v>
      </c>
      <c r="H206" s="17">
        <f t="shared" si="13"/>
        <v>0</v>
      </c>
      <c r="I206" s="17">
        <f t="shared" si="14"/>
        <v>1023549.1886835941</v>
      </c>
      <c r="J206" s="17">
        <f t="shared" si="15"/>
        <v>2336474.4036952299</v>
      </c>
      <c r="K206" s="18">
        <f>IF(AND($J206&lt;=0.5,$A206&lt;=Calculator!$C$11*12),1,0)</f>
        <v>0</v>
      </c>
    </row>
    <row r="207" spans="1:11" x14ac:dyDescent="0.25">
      <c r="A207" s="19">
        <v>204</v>
      </c>
      <c r="B207" s="20">
        <f>$J$206</f>
        <v>2336474.4036952299</v>
      </c>
      <c r="C207" s="20">
        <f>IF($B207&lt;=0,0,$B207*(POWER(1+Calculator!$C$10/100,1/12)-1))</f>
        <v>9519.0859379803405</v>
      </c>
      <c r="D207" s="20">
        <f t="shared" si="12"/>
        <v>2345993.4896332105</v>
      </c>
      <c r="E207" s="20">
        <f>$I$206</f>
        <v>1023549.1886835941</v>
      </c>
      <c r="F207" s="20">
        <f>IF(OR($D207&lt;=0,$A207&gt;Calculator!$C$11*12),0,MIN($D207,Calculator!$C$9/(1-(Calculator!$C$12/100)*MAX(0,1-$E207/MAX($D207,0.0001)))))</f>
        <v>0</v>
      </c>
      <c r="G207" s="20">
        <f>$F207*(Calculator!$C$12/100)*MAX(0,1-$E207/MAX($D207,0.0001))</f>
        <v>0</v>
      </c>
      <c r="H207" s="20">
        <f t="shared" si="13"/>
        <v>0</v>
      </c>
      <c r="I207" s="20">
        <f t="shared" si="14"/>
        <v>1023549.1886835941</v>
      </c>
      <c r="J207" s="20">
        <f t="shared" si="15"/>
        <v>2345993.4896332105</v>
      </c>
      <c r="K207" s="21">
        <f>IF(AND($J207&lt;=0.5,$A207&lt;=Calculator!$C$11*12),1,0)</f>
        <v>0</v>
      </c>
    </row>
    <row r="208" spans="1:11" x14ac:dyDescent="0.25">
      <c r="A208" s="16">
        <v>205</v>
      </c>
      <c r="B208" s="17">
        <f>$J$207</f>
        <v>2345993.4896332105</v>
      </c>
      <c r="C208" s="17">
        <f>IF($B208&lt;=0,0,$B208*(POWER(1+Calculator!$C$10/100,1/12)-1))</f>
        <v>9557.8678723988596</v>
      </c>
      <c r="D208" s="17">
        <f t="shared" si="12"/>
        <v>2355551.3575056093</v>
      </c>
      <c r="E208" s="17">
        <f>$I$207</f>
        <v>1023549.1886835941</v>
      </c>
      <c r="F208" s="17">
        <f>IF(OR($D208&lt;=0,$A208&gt;Calculator!$C$11*12),0,MIN($D208,Calculator!$C$9/(1-(Calculator!$C$12/100)*MAX(0,1-$E208/MAX($D208,0.0001)))))</f>
        <v>0</v>
      </c>
      <c r="G208" s="17">
        <f>$F208*(Calculator!$C$12/100)*MAX(0,1-$E208/MAX($D208,0.0001))</f>
        <v>0</v>
      </c>
      <c r="H208" s="17">
        <f t="shared" si="13"/>
        <v>0</v>
      </c>
      <c r="I208" s="17">
        <f t="shared" si="14"/>
        <v>1023549.1886835941</v>
      </c>
      <c r="J208" s="17">
        <f t="shared" si="15"/>
        <v>2355551.3575056093</v>
      </c>
      <c r="K208" s="18">
        <f>IF(AND($J208&lt;=0.5,$A208&lt;=Calculator!$C$11*12),1,0)</f>
        <v>0</v>
      </c>
    </row>
    <row r="209" spans="1:11" x14ac:dyDescent="0.25">
      <c r="A209" s="19">
        <v>206</v>
      </c>
      <c r="B209" s="20">
        <f>$J$208</f>
        <v>2355551.3575056093</v>
      </c>
      <c r="C209" s="20">
        <f>IF($B209&lt;=0,0,$B209*(POWER(1+Calculator!$C$10/100,1/12)-1))</f>
        <v>9596.8078092187679</v>
      </c>
      <c r="D209" s="20">
        <f t="shared" si="12"/>
        <v>2365148.165314828</v>
      </c>
      <c r="E209" s="20">
        <f>$I$208</f>
        <v>1023549.1886835941</v>
      </c>
      <c r="F209" s="20">
        <f>IF(OR($D209&lt;=0,$A209&gt;Calculator!$C$11*12),0,MIN($D209,Calculator!$C$9/(1-(Calculator!$C$12/100)*MAX(0,1-$E209/MAX($D209,0.0001)))))</f>
        <v>0</v>
      </c>
      <c r="G209" s="20">
        <f>$F209*(Calculator!$C$12/100)*MAX(0,1-$E209/MAX($D209,0.0001))</f>
        <v>0</v>
      </c>
      <c r="H209" s="20">
        <f t="shared" si="13"/>
        <v>0</v>
      </c>
      <c r="I209" s="20">
        <f t="shared" si="14"/>
        <v>1023549.1886835941</v>
      </c>
      <c r="J209" s="20">
        <f t="shared" si="15"/>
        <v>2365148.165314828</v>
      </c>
      <c r="K209" s="21">
        <f>IF(AND($J209&lt;=0.5,$A209&lt;=Calculator!$C$11*12),1,0)</f>
        <v>0</v>
      </c>
    </row>
    <row r="210" spans="1:11" x14ac:dyDescent="0.25">
      <c r="A210" s="16">
        <v>207</v>
      </c>
      <c r="B210" s="17">
        <f>$J$209</f>
        <v>2365148.165314828</v>
      </c>
      <c r="C210" s="17">
        <f>IF($B210&lt;=0,0,$B210*(POWER(1+Calculator!$C$10/100,1/12)-1))</f>
        <v>9635.9063921614088</v>
      </c>
      <c r="D210" s="17">
        <f t="shared" si="12"/>
        <v>2374784.0717069893</v>
      </c>
      <c r="E210" s="17">
        <f>$I$209</f>
        <v>1023549.1886835941</v>
      </c>
      <c r="F210" s="17">
        <f>IF(OR($D210&lt;=0,$A210&gt;Calculator!$C$11*12),0,MIN($D210,Calculator!$C$9/(1-(Calculator!$C$12/100)*MAX(0,1-$E210/MAX($D210,0.0001)))))</f>
        <v>0</v>
      </c>
      <c r="G210" s="17">
        <f>$F210*(Calculator!$C$12/100)*MAX(0,1-$E210/MAX($D210,0.0001))</f>
        <v>0</v>
      </c>
      <c r="H210" s="17">
        <f t="shared" si="13"/>
        <v>0</v>
      </c>
      <c r="I210" s="17">
        <f t="shared" si="14"/>
        <v>1023549.1886835941</v>
      </c>
      <c r="J210" s="17">
        <f t="shared" si="15"/>
        <v>2374784.0717069893</v>
      </c>
      <c r="K210" s="18">
        <f>IF(AND($J210&lt;=0.5,$A210&lt;=Calculator!$C$11*12),1,0)</f>
        <v>0</v>
      </c>
    </row>
    <row r="211" spans="1:11" x14ac:dyDescent="0.25">
      <c r="A211" s="19">
        <v>208</v>
      </c>
      <c r="B211" s="20">
        <f>$J$210</f>
        <v>2374784.0717069893</v>
      </c>
      <c r="C211" s="20">
        <f>IF($B211&lt;=0,0,$B211*(POWER(1+Calculator!$C$10/100,1/12)-1))</f>
        <v>9675.1642675707226</v>
      </c>
      <c r="D211" s="20">
        <f t="shared" si="12"/>
        <v>2384459.23597456</v>
      </c>
      <c r="E211" s="20">
        <f>$I$210</f>
        <v>1023549.1886835941</v>
      </c>
      <c r="F211" s="20">
        <f>IF(OR($D211&lt;=0,$A211&gt;Calculator!$C$11*12),0,MIN($D211,Calculator!$C$9/(1-(Calculator!$C$12/100)*MAX(0,1-$E211/MAX($D211,0.0001)))))</f>
        <v>0</v>
      </c>
      <c r="G211" s="20">
        <f>$F211*(Calculator!$C$12/100)*MAX(0,1-$E211/MAX($D211,0.0001))</f>
        <v>0</v>
      </c>
      <c r="H211" s="20">
        <f t="shared" si="13"/>
        <v>0</v>
      </c>
      <c r="I211" s="20">
        <f t="shared" si="14"/>
        <v>1023549.1886835941</v>
      </c>
      <c r="J211" s="20">
        <f t="shared" si="15"/>
        <v>2384459.23597456</v>
      </c>
      <c r="K211" s="21">
        <f>IF(AND($J211&lt;=0.5,$A211&lt;=Calculator!$C$11*12),1,0)</f>
        <v>0</v>
      </c>
    </row>
    <row r="212" spans="1:11" x14ac:dyDescent="0.25">
      <c r="A212" s="16">
        <v>209</v>
      </c>
      <c r="B212" s="17">
        <f>$J$211</f>
        <v>2384459.23597456</v>
      </c>
      <c r="C212" s="17">
        <f>IF($B212&lt;=0,0,$B212*(POWER(1+Calculator!$C$10/100,1/12)-1))</f>
        <v>9714.582084423937</v>
      </c>
      <c r="D212" s="17">
        <f t="shared" si="12"/>
        <v>2394173.8180589839</v>
      </c>
      <c r="E212" s="17">
        <f>$I$211</f>
        <v>1023549.1886835941</v>
      </c>
      <c r="F212" s="17">
        <f>IF(OR($D212&lt;=0,$A212&gt;Calculator!$C$11*12),0,MIN($D212,Calculator!$C$9/(1-(Calculator!$C$12/100)*MAX(0,1-$E212/MAX($D212,0.0001)))))</f>
        <v>0</v>
      </c>
      <c r="G212" s="17">
        <f>$F212*(Calculator!$C$12/100)*MAX(0,1-$E212/MAX($D212,0.0001))</f>
        <v>0</v>
      </c>
      <c r="H212" s="17">
        <f t="shared" si="13"/>
        <v>0</v>
      </c>
      <c r="I212" s="17">
        <f t="shared" si="14"/>
        <v>1023549.1886835941</v>
      </c>
      <c r="J212" s="17">
        <f t="shared" si="15"/>
        <v>2394173.8180589839</v>
      </c>
      <c r="K212" s="18">
        <f>IF(AND($J212&lt;=0.5,$A212&lt;=Calculator!$C$11*12),1,0)</f>
        <v>0</v>
      </c>
    </row>
    <row r="213" spans="1:11" x14ac:dyDescent="0.25">
      <c r="A213" s="19">
        <v>210</v>
      </c>
      <c r="B213" s="20">
        <f>$J$212</f>
        <v>2394173.8180589839</v>
      </c>
      <c r="C213" s="20">
        <f>IF($B213&lt;=0,0,$B213*(POWER(1+Calculator!$C$10/100,1/12)-1))</f>
        <v>9754.1604943422917</v>
      </c>
      <c r="D213" s="20">
        <f t="shared" si="12"/>
        <v>2403927.9785533263</v>
      </c>
      <c r="E213" s="20">
        <f>$I$212</f>
        <v>1023549.1886835941</v>
      </c>
      <c r="F213" s="20">
        <f>IF(OR($D213&lt;=0,$A213&gt;Calculator!$C$11*12),0,MIN($D213,Calculator!$C$9/(1-(Calculator!$C$12/100)*MAX(0,1-$E213/MAX($D213,0.0001)))))</f>
        <v>0</v>
      </c>
      <c r="G213" s="20">
        <f>$F213*(Calculator!$C$12/100)*MAX(0,1-$E213/MAX($D213,0.0001))</f>
        <v>0</v>
      </c>
      <c r="H213" s="20">
        <f t="shared" si="13"/>
        <v>0</v>
      </c>
      <c r="I213" s="20">
        <f t="shared" si="14"/>
        <v>1023549.1886835941</v>
      </c>
      <c r="J213" s="20">
        <f t="shared" si="15"/>
        <v>2403927.9785533263</v>
      </c>
      <c r="K213" s="21">
        <f>IF(AND($J213&lt;=0.5,$A213&lt;=Calculator!$C$11*12),1,0)</f>
        <v>0</v>
      </c>
    </row>
    <row r="214" spans="1:11" x14ac:dyDescent="0.25">
      <c r="A214" s="16">
        <v>211</v>
      </c>
      <c r="B214" s="17">
        <f>$J$213</f>
        <v>2403927.9785533263</v>
      </c>
      <c r="C214" s="17">
        <f>IF($B214&lt;=0,0,$B214*(POWER(1+Calculator!$C$10/100,1/12)-1))</f>
        <v>9793.9001516018161</v>
      </c>
      <c r="D214" s="17">
        <f t="shared" si="12"/>
        <v>2413721.8787049283</v>
      </c>
      <c r="E214" s="17">
        <f>$I$213</f>
        <v>1023549.1886835941</v>
      </c>
      <c r="F214" s="17">
        <f>IF(OR($D214&lt;=0,$A214&gt;Calculator!$C$11*12),0,MIN($D214,Calculator!$C$9/(1-(Calculator!$C$12/100)*MAX(0,1-$E214/MAX($D214,0.0001)))))</f>
        <v>0</v>
      </c>
      <c r="G214" s="17">
        <f>$F214*(Calculator!$C$12/100)*MAX(0,1-$E214/MAX($D214,0.0001))</f>
        <v>0</v>
      </c>
      <c r="H214" s="17">
        <f t="shared" si="13"/>
        <v>0</v>
      </c>
      <c r="I214" s="17">
        <f t="shared" si="14"/>
        <v>1023549.1886835941</v>
      </c>
      <c r="J214" s="17">
        <f t="shared" si="15"/>
        <v>2413721.8787049283</v>
      </c>
      <c r="K214" s="18">
        <f>IF(AND($J214&lt;=0.5,$A214&lt;=Calculator!$C$11*12),1,0)</f>
        <v>0</v>
      </c>
    </row>
    <row r="215" spans="1:11" x14ac:dyDescent="0.25">
      <c r="A215" s="19">
        <v>212</v>
      </c>
      <c r="B215" s="20">
        <f>$J$214</f>
        <v>2413721.8787049283</v>
      </c>
      <c r="C215" s="20">
        <f>IF($B215&lt;=0,0,$B215*(POWER(1+Calculator!$C$10/100,1/12)-1))</f>
        <v>9833.8017131441338</v>
      </c>
      <c r="D215" s="20">
        <f t="shared" si="12"/>
        <v>2423555.6804180723</v>
      </c>
      <c r="E215" s="20">
        <f>$I$214</f>
        <v>1023549.1886835941</v>
      </c>
      <c r="F215" s="20">
        <f>IF(OR($D215&lt;=0,$A215&gt;Calculator!$C$11*12),0,MIN($D215,Calculator!$C$9/(1-(Calculator!$C$12/100)*MAX(0,1-$E215/MAX($D215,0.0001)))))</f>
        <v>0</v>
      </c>
      <c r="G215" s="20">
        <f>$F215*(Calculator!$C$12/100)*MAX(0,1-$E215/MAX($D215,0.0001))</f>
        <v>0</v>
      </c>
      <c r="H215" s="20">
        <f t="shared" si="13"/>
        <v>0</v>
      </c>
      <c r="I215" s="20">
        <f t="shared" si="14"/>
        <v>1023549.1886835941</v>
      </c>
      <c r="J215" s="20">
        <f t="shared" si="15"/>
        <v>2423555.6804180723</v>
      </c>
      <c r="K215" s="21">
        <f>IF(AND($J215&lt;=0.5,$A215&lt;=Calculator!$C$11*12),1,0)</f>
        <v>0</v>
      </c>
    </row>
    <row r="216" spans="1:11" x14ac:dyDescent="0.25">
      <c r="A216" s="16">
        <v>213</v>
      </c>
      <c r="B216" s="17">
        <f>$J$215</f>
        <v>2423555.6804180723</v>
      </c>
      <c r="C216" s="17">
        <f>IF($B216&lt;=0,0,$B216*(POWER(1+Calculator!$C$10/100,1/12)-1))</f>
        <v>9873.8658385873368</v>
      </c>
      <c r="D216" s="17">
        <f t="shared" si="12"/>
        <v>2433429.5462566596</v>
      </c>
      <c r="E216" s="17">
        <f>$I$215</f>
        <v>1023549.1886835941</v>
      </c>
      <c r="F216" s="17">
        <f>IF(OR($D216&lt;=0,$A216&gt;Calculator!$C$11*12),0,MIN($D216,Calculator!$C$9/(1-(Calculator!$C$12/100)*MAX(0,1-$E216/MAX($D216,0.0001)))))</f>
        <v>0</v>
      </c>
      <c r="G216" s="17">
        <f>$F216*(Calculator!$C$12/100)*MAX(0,1-$E216/MAX($D216,0.0001))</f>
        <v>0</v>
      </c>
      <c r="H216" s="17">
        <f t="shared" si="13"/>
        <v>0</v>
      </c>
      <c r="I216" s="17">
        <f t="shared" si="14"/>
        <v>1023549.1886835941</v>
      </c>
      <c r="J216" s="17">
        <f t="shared" si="15"/>
        <v>2433429.5462566596</v>
      </c>
      <c r="K216" s="18">
        <f>IF(AND($J216&lt;=0.5,$A216&lt;=Calculator!$C$11*12),1,0)</f>
        <v>0</v>
      </c>
    </row>
    <row r="217" spans="1:11" x14ac:dyDescent="0.25">
      <c r="A217" s="19">
        <v>214</v>
      </c>
      <c r="B217" s="20">
        <f>$J$216</f>
        <v>2433429.5462566596</v>
      </c>
      <c r="C217" s="20">
        <f>IF($B217&lt;=0,0,$B217*(POWER(1+Calculator!$C$10/100,1/12)-1))</f>
        <v>9914.0931902368775</v>
      </c>
      <c r="D217" s="20">
        <f t="shared" si="12"/>
        <v>2443343.6394468965</v>
      </c>
      <c r="E217" s="20">
        <f>$I$216</f>
        <v>1023549.1886835941</v>
      </c>
      <c r="F217" s="20">
        <f>IF(OR($D217&lt;=0,$A217&gt;Calculator!$C$11*12),0,MIN($D217,Calculator!$C$9/(1-(Calculator!$C$12/100)*MAX(0,1-$E217/MAX($D217,0.0001)))))</f>
        <v>0</v>
      </c>
      <c r="G217" s="20">
        <f>$F217*(Calculator!$C$12/100)*MAX(0,1-$E217/MAX($D217,0.0001))</f>
        <v>0</v>
      </c>
      <c r="H217" s="20">
        <f t="shared" si="13"/>
        <v>0</v>
      </c>
      <c r="I217" s="20">
        <f t="shared" si="14"/>
        <v>1023549.1886835941</v>
      </c>
      <c r="J217" s="20">
        <f t="shared" si="15"/>
        <v>2443343.6394468965</v>
      </c>
      <c r="K217" s="21">
        <f>IF(AND($J217&lt;=0.5,$A217&lt;=Calculator!$C$11*12),1,0)</f>
        <v>0</v>
      </c>
    </row>
    <row r="218" spans="1:11" x14ac:dyDescent="0.25">
      <c r="A218" s="16">
        <v>215</v>
      </c>
      <c r="B218" s="17">
        <f>$J$217</f>
        <v>2443343.6394468965</v>
      </c>
      <c r="C218" s="17">
        <f>IF($B218&lt;=0,0,$B218*(POWER(1+Calculator!$C$10/100,1/12)-1))</f>
        <v>9954.4844330965279</v>
      </c>
      <c r="D218" s="17">
        <f t="shared" si="12"/>
        <v>2453298.1238799929</v>
      </c>
      <c r="E218" s="17">
        <f>$I$217</f>
        <v>1023549.1886835941</v>
      </c>
      <c r="F218" s="17">
        <f>IF(OR($D218&lt;=0,$A218&gt;Calculator!$C$11*12),0,MIN($D218,Calculator!$C$9/(1-(Calculator!$C$12/100)*MAX(0,1-$E218/MAX($D218,0.0001)))))</f>
        <v>0</v>
      </c>
      <c r="G218" s="17">
        <f>$F218*(Calculator!$C$12/100)*MAX(0,1-$E218/MAX($D218,0.0001))</f>
        <v>0</v>
      </c>
      <c r="H218" s="17">
        <f t="shared" si="13"/>
        <v>0</v>
      </c>
      <c r="I218" s="17">
        <f t="shared" si="14"/>
        <v>1023549.1886835941</v>
      </c>
      <c r="J218" s="17">
        <f t="shared" si="15"/>
        <v>2453298.1238799929</v>
      </c>
      <c r="K218" s="18">
        <f>IF(AND($J218&lt;=0.5,$A218&lt;=Calculator!$C$11*12),1,0)</f>
        <v>0</v>
      </c>
    </row>
    <row r="219" spans="1:11" x14ac:dyDescent="0.25">
      <c r="A219" s="19">
        <v>216</v>
      </c>
      <c r="B219" s="20">
        <f>$J$218</f>
        <v>2453298.1238799929</v>
      </c>
      <c r="C219" s="20">
        <f>IF($B219&lt;=0,0,$B219*(POWER(1+Calculator!$C$10/100,1/12)-1))</f>
        <v>9995.0402348793632</v>
      </c>
      <c r="D219" s="20">
        <f t="shared" si="12"/>
        <v>2463293.1641148725</v>
      </c>
      <c r="E219" s="20">
        <f>$I$218</f>
        <v>1023549.1886835941</v>
      </c>
      <c r="F219" s="20">
        <f>IF(OR($D219&lt;=0,$A219&gt;Calculator!$C$11*12),0,MIN($D219,Calculator!$C$9/(1-(Calculator!$C$12/100)*MAX(0,1-$E219/MAX($D219,0.0001)))))</f>
        <v>0</v>
      </c>
      <c r="G219" s="20">
        <f>$F219*(Calculator!$C$12/100)*MAX(0,1-$E219/MAX($D219,0.0001))</f>
        <v>0</v>
      </c>
      <c r="H219" s="20">
        <f t="shared" si="13"/>
        <v>0</v>
      </c>
      <c r="I219" s="20">
        <f t="shared" si="14"/>
        <v>1023549.1886835941</v>
      </c>
      <c r="J219" s="20">
        <f t="shared" si="15"/>
        <v>2463293.1641148725</v>
      </c>
      <c r="K219" s="21">
        <f>IF(AND($J219&lt;=0.5,$A219&lt;=Calculator!$C$11*12),1,0)</f>
        <v>0</v>
      </c>
    </row>
    <row r="220" spans="1:11" x14ac:dyDescent="0.25">
      <c r="A220" s="16">
        <v>217</v>
      </c>
      <c r="B220" s="17">
        <f>$J$219</f>
        <v>2463293.1641148725</v>
      </c>
      <c r="C220" s="17">
        <f>IF($B220&lt;=0,0,$B220*(POWER(1+Calculator!$C$10/100,1/12)-1))</f>
        <v>10035.761266018808</v>
      </c>
      <c r="D220" s="17">
        <f t="shared" si="12"/>
        <v>2473328.9253808912</v>
      </c>
      <c r="E220" s="17">
        <f>$I$219</f>
        <v>1023549.1886835941</v>
      </c>
      <c r="F220" s="17">
        <f>IF(OR($D220&lt;=0,$A220&gt;Calculator!$C$11*12),0,MIN($D220,Calculator!$C$9/(1-(Calculator!$C$12/100)*MAX(0,1-$E220/MAX($D220,0.0001)))))</f>
        <v>0</v>
      </c>
      <c r="G220" s="17">
        <f>$F220*(Calculator!$C$12/100)*MAX(0,1-$E220/MAX($D220,0.0001))</f>
        <v>0</v>
      </c>
      <c r="H220" s="17">
        <f t="shared" si="13"/>
        <v>0</v>
      </c>
      <c r="I220" s="17">
        <f t="shared" si="14"/>
        <v>1023549.1886835941</v>
      </c>
      <c r="J220" s="17">
        <f t="shared" si="15"/>
        <v>2473328.9253808912</v>
      </c>
      <c r="K220" s="18">
        <f>IF(AND($J220&lt;=0.5,$A220&lt;=Calculator!$C$11*12),1,0)</f>
        <v>0</v>
      </c>
    </row>
    <row r="221" spans="1:11" x14ac:dyDescent="0.25">
      <c r="A221" s="19">
        <v>218</v>
      </c>
      <c r="B221" s="20">
        <f>$J$220</f>
        <v>2473328.9253808912</v>
      </c>
      <c r="C221" s="20">
        <f>IF($B221&lt;=0,0,$B221*(POWER(1+Calculator!$C$10/100,1/12)-1))</f>
        <v>10076.648199679712</v>
      </c>
      <c r="D221" s="20">
        <f t="shared" si="12"/>
        <v>2483405.573580571</v>
      </c>
      <c r="E221" s="20">
        <f>$I$220</f>
        <v>1023549.1886835941</v>
      </c>
      <c r="F221" s="20">
        <f>IF(OR($D221&lt;=0,$A221&gt;Calculator!$C$11*12),0,MIN($D221,Calculator!$C$9/(1-(Calculator!$C$12/100)*MAX(0,1-$E221/MAX($D221,0.0001)))))</f>
        <v>0</v>
      </c>
      <c r="G221" s="20">
        <f>$F221*(Calculator!$C$12/100)*MAX(0,1-$E221/MAX($D221,0.0001))</f>
        <v>0</v>
      </c>
      <c r="H221" s="20">
        <f t="shared" si="13"/>
        <v>0</v>
      </c>
      <c r="I221" s="20">
        <f t="shared" si="14"/>
        <v>1023549.1886835941</v>
      </c>
      <c r="J221" s="20">
        <f t="shared" si="15"/>
        <v>2483405.573580571</v>
      </c>
      <c r="K221" s="21">
        <f>IF(AND($J221&lt;=0.5,$A221&lt;=Calculator!$C$11*12),1,0)</f>
        <v>0</v>
      </c>
    </row>
    <row r="222" spans="1:11" x14ac:dyDescent="0.25">
      <c r="A222" s="16">
        <v>219</v>
      </c>
      <c r="B222" s="17">
        <f>$J$221</f>
        <v>2483405.573580571</v>
      </c>
      <c r="C222" s="17">
        <f>IF($B222&lt;=0,0,$B222*(POWER(1+Calculator!$C$10/100,1/12)-1))</f>
        <v>10117.701711769485</v>
      </c>
      <c r="D222" s="17">
        <f t="shared" si="12"/>
        <v>2493523.2752923407</v>
      </c>
      <c r="E222" s="17">
        <f>$I$221</f>
        <v>1023549.1886835941</v>
      </c>
      <c r="F222" s="17">
        <f>IF(OR($D222&lt;=0,$A222&gt;Calculator!$C$11*12),0,MIN($D222,Calculator!$C$9/(1-(Calculator!$C$12/100)*MAX(0,1-$E222/MAX($D222,0.0001)))))</f>
        <v>0</v>
      </c>
      <c r="G222" s="17">
        <f>$F222*(Calculator!$C$12/100)*MAX(0,1-$E222/MAX($D222,0.0001))</f>
        <v>0</v>
      </c>
      <c r="H222" s="17">
        <f t="shared" si="13"/>
        <v>0</v>
      </c>
      <c r="I222" s="17">
        <f t="shared" si="14"/>
        <v>1023549.1886835941</v>
      </c>
      <c r="J222" s="17">
        <f t="shared" si="15"/>
        <v>2493523.2752923407</v>
      </c>
      <c r="K222" s="18">
        <f>IF(AND($J222&lt;=0.5,$A222&lt;=Calculator!$C$11*12),1,0)</f>
        <v>0</v>
      </c>
    </row>
    <row r="223" spans="1:11" x14ac:dyDescent="0.25">
      <c r="A223" s="19">
        <v>220</v>
      </c>
      <c r="B223" s="20">
        <f>$J$222</f>
        <v>2493523.2752923407</v>
      </c>
      <c r="C223" s="20">
        <f>IF($B223&lt;=0,0,$B223*(POWER(1+Calculator!$C$10/100,1/12)-1))</f>
        <v>10158.922480949266</v>
      </c>
      <c r="D223" s="20">
        <f t="shared" si="12"/>
        <v>2503682.1977732899</v>
      </c>
      <c r="E223" s="20">
        <f>$I$222</f>
        <v>1023549.1886835941</v>
      </c>
      <c r="F223" s="20">
        <f>IF(OR($D223&lt;=0,$A223&gt;Calculator!$C$11*12),0,MIN($D223,Calculator!$C$9/(1-(Calculator!$C$12/100)*MAX(0,1-$E223/MAX($D223,0.0001)))))</f>
        <v>0</v>
      </c>
      <c r="G223" s="20">
        <f>$F223*(Calculator!$C$12/100)*MAX(0,1-$E223/MAX($D223,0.0001))</f>
        <v>0</v>
      </c>
      <c r="H223" s="20">
        <f t="shared" si="13"/>
        <v>0</v>
      </c>
      <c r="I223" s="20">
        <f t="shared" si="14"/>
        <v>1023549.1886835941</v>
      </c>
      <c r="J223" s="20">
        <f t="shared" si="15"/>
        <v>2503682.1977732899</v>
      </c>
      <c r="K223" s="21">
        <f>IF(AND($J223&lt;=0.5,$A223&lt;=Calculator!$C$11*12),1,0)</f>
        <v>0</v>
      </c>
    </row>
    <row r="224" spans="1:11" x14ac:dyDescent="0.25">
      <c r="A224" s="16">
        <v>221</v>
      </c>
      <c r="B224" s="17">
        <f>$J$223</f>
        <v>2503682.1977732899</v>
      </c>
      <c r="C224" s="17">
        <f>IF($B224&lt;=0,0,$B224*(POWER(1+Calculator!$C$10/100,1/12)-1))</f>
        <v>10200.311188645141</v>
      </c>
      <c r="D224" s="17">
        <f t="shared" si="12"/>
        <v>2513882.5089619351</v>
      </c>
      <c r="E224" s="17">
        <f>$I$223</f>
        <v>1023549.1886835941</v>
      </c>
      <c r="F224" s="17">
        <f>IF(OR($D224&lt;=0,$A224&gt;Calculator!$C$11*12),0,MIN($D224,Calculator!$C$9/(1-(Calculator!$C$12/100)*MAX(0,1-$E224/MAX($D224,0.0001)))))</f>
        <v>0</v>
      </c>
      <c r="G224" s="17">
        <f>$F224*(Calculator!$C$12/100)*MAX(0,1-$E224/MAX($D224,0.0001))</f>
        <v>0</v>
      </c>
      <c r="H224" s="17">
        <f t="shared" si="13"/>
        <v>0</v>
      </c>
      <c r="I224" s="17">
        <f t="shared" si="14"/>
        <v>1023549.1886835941</v>
      </c>
      <c r="J224" s="17">
        <f t="shared" si="15"/>
        <v>2513882.5089619351</v>
      </c>
      <c r="K224" s="18">
        <f>IF(AND($J224&lt;=0.5,$A224&lt;=Calculator!$C$11*12),1,0)</f>
        <v>0</v>
      </c>
    </row>
    <row r="225" spans="1:11" x14ac:dyDescent="0.25">
      <c r="A225" s="19">
        <v>222</v>
      </c>
      <c r="B225" s="20">
        <f>$J$224</f>
        <v>2513882.5089619351</v>
      </c>
      <c r="C225" s="20">
        <f>IF($B225&lt;=0,0,$B225*(POWER(1+Calculator!$C$10/100,1/12)-1))</f>
        <v>10241.868519059415</v>
      </c>
      <c r="D225" s="20">
        <f t="shared" si="12"/>
        <v>2524124.3774809944</v>
      </c>
      <c r="E225" s="20">
        <f>$I$224</f>
        <v>1023549.1886835941</v>
      </c>
      <c r="F225" s="20">
        <f>IF(OR($D225&lt;=0,$A225&gt;Calculator!$C$11*12),0,MIN($D225,Calculator!$C$9/(1-(Calculator!$C$12/100)*MAX(0,1-$E225/MAX($D225,0.0001)))))</f>
        <v>0</v>
      </c>
      <c r="G225" s="20">
        <f>$F225*(Calculator!$C$12/100)*MAX(0,1-$E225/MAX($D225,0.0001))</f>
        <v>0</v>
      </c>
      <c r="H225" s="20">
        <f t="shared" si="13"/>
        <v>0</v>
      </c>
      <c r="I225" s="20">
        <f t="shared" si="14"/>
        <v>1023549.1886835941</v>
      </c>
      <c r="J225" s="20">
        <f t="shared" si="15"/>
        <v>2524124.3774809944</v>
      </c>
      <c r="K225" s="21">
        <f>IF(AND($J225&lt;=0.5,$A225&lt;=Calculator!$C$11*12),1,0)</f>
        <v>0</v>
      </c>
    </row>
    <row r="226" spans="1:11" x14ac:dyDescent="0.25">
      <c r="A226" s="16">
        <v>223</v>
      </c>
      <c r="B226" s="17">
        <f>$J$225</f>
        <v>2524124.3774809944</v>
      </c>
      <c r="C226" s="17">
        <f>IF($B226&lt;=0,0,$B226*(POWER(1+Calculator!$C$10/100,1/12)-1))</f>
        <v>10283.595159181914</v>
      </c>
      <c r="D226" s="17">
        <f t="shared" si="12"/>
        <v>2534407.9726401763</v>
      </c>
      <c r="E226" s="17">
        <f>$I$225</f>
        <v>1023549.1886835941</v>
      </c>
      <c r="F226" s="17">
        <f>IF(OR($D226&lt;=0,$A226&gt;Calculator!$C$11*12),0,MIN($D226,Calculator!$C$9/(1-(Calculator!$C$12/100)*MAX(0,1-$E226/MAX($D226,0.0001)))))</f>
        <v>0</v>
      </c>
      <c r="G226" s="17">
        <f>$F226*(Calculator!$C$12/100)*MAX(0,1-$E226/MAX($D226,0.0001))</f>
        <v>0</v>
      </c>
      <c r="H226" s="17">
        <f t="shared" si="13"/>
        <v>0</v>
      </c>
      <c r="I226" s="17">
        <f t="shared" si="14"/>
        <v>1023549.1886835941</v>
      </c>
      <c r="J226" s="17">
        <f t="shared" si="15"/>
        <v>2534407.9726401763</v>
      </c>
      <c r="K226" s="18">
        <f>IF(AND($J226&lt;=0.5,$A226&lt;=Calculator!$C$11*12),1,0)</f>
        <v>0</v>
      </c>
    </row>
    <row r="227" spans="1:11" x14ac:dyDescent="0.25">
      <c r="A227" s="19">
        <v>224</v>
      </c>
      <c r="B227" s="20">
        <f>$J$226</f>
        <v>2534407.9726401763</v>
      </c>
      <c r="C227" s="20">
        <f>IF($B227&lt;=0,0,$B227*(POWER(1+Calculator!$C$10/100,1/12)-1))</f>
        <v>10325.491798801348</v>
      </c>
      <c r="D227" s="20">
        <f t="shared" si="12"/>
        <v>2544733.4644389777</v>
      </c>
      <c r="E227" s="20">
        <f>$I$226</f>
        <v>1023549.1886835941</v>
      </c>
      <c r="F227" s="20">
        <f>IF(OR($D227&lt;=0,$A227&gt;Calculator!$C$11*12),0,MIN($D227,Calculator!$C$9/(1-(Calculator!$C$12/100)*MAX(0,1-$E227/MAX($D227,0.0001)))))</f>
        <v>0</v>
      </c>
      <c r="G227" s="20">
        <f>$F227*(Calculator!$C$12/100)*MAX(0,1-$E227/MAX($D227,0.0001))</f>
        <v>0</v>
      </c>
      <c r="H227" s="20">
        <f t="shared" si="13"/>
        <v>0</v>
      </c>
      <c r="I227" s="20">
        <f t="shared" si="14"/>
        <v>1023549.1886835941</v>
      </c>
      <c r="J227" s="20">
        <f t="shared" si="15"/>
        <v>2544733.4644389777</v>
      </c>
      <c r="K227" s="21">
        <f>IF(AND($J227&lt;=0.5,$A227&lt;=Calculator!$C$11*12),1,0)</f>
        <v>0</v>
      </c>
    </row>
    <row r="228" spans="1:11" x14ac:dyDescent="0.25">
      <c r="A228" s="16">
        <v>225</v>
      </c>
      <c r="B228" s="17">
        <f>$J$227</f>
        <v>2544733.4644389777</v>
      </c>
      <c r="C228" s="17">
        <f>IF($B228&lt;=0,0,$B228*(POWER(1+Calculator!$C$10/100,1/12)-1))</f>
        <v>10367.559130516711</v>
      </c>
      <c r="D228" s="17">
        <f t="shared" si="12"/>
        <v>2555101.0235694945</v>
      </c>
      <c r="E228" s="17">
        <f>$I$227</f>
        <v>1023549.1886835941</v>
      </c>
      <c r="F228" s="17">
        <f>IF(OR($D228&lt;=0,$A228&gt;Calculator!$C$11*12),0,MIN($D228,Calculator!$C$9/(1-(Calculator!$C$12/100)*MAX(0,1-$E228/MAX($D228,0.0001)))))</f>
        <v>0</v>
      </c>
      <c r="G228" s="17">
        <f>$F228*(Calculator!$C$12/100)*MAX(0,1-$E228/MAX($D228,0.0001))</f>
        <v>0</v>
      </c>
      <c r="H228" s="17">
        <f t="shared" si="13"/>
        <v>0</v>
      </c>
      <c r="I228" s="17">
        <f t="shared" si="14"/>
        <v>1023549.1886835941</v>
      </c>
      <c r="J228" s="17">
        <f t="shared" si="15"/>
        <v>2555101.0235694945</v>
      </c>
      <c r="K228" s="18">
        <f>IF(AND($J228&lt;=0.5,$A228&lt;=Calculator!$C$11*12),1,0)</f>
        <v>0</v>
      </c>
    </row>
    <row r="229" spans="1:11" x14ac:dyDescent="0.25">
      <c r="A229" s="19">
        <v>226</v>
      </c>
      <c r="B229" s="20">
        <f>$J$228</f>
        <v>2555101.0235694945</v>
      </c>
      <c r="C229" s="20">
        <f>IF($B229&lt;=0,0,$B229*(POWER(1+Calculator!$C$10/100,1/12)-1))</f>
        <v>10409.797849748729</v>
      </c>
      <c r="D229" s="20">
        <f t="shared" si="12"/>
        <v>2565510.8214192432</v>
      </c>
      <c r="E229" s="20">
        <f>$I$228</f>
        <v>1023549.1886835941</v>
      </c>
      <c r="F229" s="20">
        <f>IF(OR($D229&lt;=0,$A229&gt;Calculator!$C$11*12),0,MIN($D229,Calculator!$C$9/(1-(Calculator!$C$12/100)*MAX(0,1-$E229/MAX($D229,0.0001)))))</f>
        <v>0</v>
      </c>
      <c r="G229" s="20">
        <f>$F229*(Calculator!$C$12/100)*MAX(0,1-$E229/MAX($D229,0.0001))</f>
        <v>0</v>
      </c>
      <c r="H229" s="20">
        <f t="shared" si="13"/>
        <v>0</v>
      </c>
      <c r="I229" s="20">
        <f t="shared" si="14"/>
        <v>1023549.1886835941</v>
      </c>
      <c r="J229" s="20">
        <f t="shared" si="15"/>
        <v>2565510.8214192432</v>
      </c>
      <c r="K229" s="21">
        <f>IF(AND($J229&lt;=0.5,$A229&lt;=Calculator!$C$11*12),1,0)</f>
        <v>0</v>
      </c>
    </row>
    <row r="230" spans="1:11" x14ac:dyDescent="0.25">
      <c r="A230" s="16">
        <v>227</v>
      </c>
      <c r="B230" s="17">
        <f>$J$229</f>
        <v>2565510.8214192432</v>
      </c>
      <c r="C230" s="17">
        <f>IF($B230&lt;=0,0,$B230*(POWER(1+Calculator!$C$10/100,1/12)-1))</f>
        <v>10452.208654751363</v>
      </c>
      <c r="D230" s="17">
        <f t="shared" si="12"/>
        <v>2575963.0300739948</v>
      </c>
      <c r="E230" s="17">
        <f>$I$229</f>
        <v>1023549.1886835941</v>
      </c>
      <c r="F230" s="17">
        <f>IF(OR($D230&lt;=0,$A230&gt;Calculator!$C$11*12),0,MIN($D230,Calculator!$C$9/(1-(Calculator!$C$12/100)*MAX(0,1-$E230/MAX($D230,0.0001)))))</f>
        <v>0</v>
      </c>
      <c r="G230" s="17">
        <f>$F230*(Calculator!$C$12/100)*MAX(0,1-$E230/MAX($D230,0.0001))</f>
        <v>0</v>
      </c>
      <c r="H230" s="17">
        <f t="shared" si="13"/>
        <v>0</v>
      </c>
      <c r="I230" s="17">
        <f t="shared" si="14"/>
        <v>1023549.1886835941</v>
      </c>
      <c r="J230" s="17">
        <f t="shared" si="15"/>
        <v>2575963.0300739948</v>
      </c>
      <c r="K230" s="18">
        <f>IF(AND($J230&lt;=0.5,$A230&lt;=Calculator!$C$11*12),1,0)</f>
        <v>0</v>
      </c>
    </row>
    <row r="231" spans="1:11" x14ac:dyDescent="0.25">
      <c r="A231" s="19">
        <v>228</v>
      </c>
      <c r="B231" s="20">
        <f>$J$230</f>
        <v>2575963.0300739948</v>
      </c>
      <c r="C231" s="20">
        <f>IF($B231&lt;=0,0,$B231*(POWER(1+Calculator!$C$10/100,1/12)-1))</f>
        <v>10494.792246623341</v>
      </c>
      <c r="D231" s="20">
        <f t="shared" si="12"/>
        <v>2586457.8223206182</v>
      </c>
      <c r="E231" s="20">
        <f>$I$230</f>
        <v>1023549.1886835941</v>
      </c>
      <c r="F231" s="20">
        <f>IF(OR($D231&lt;=0,$A231&gt;Calculator!$C$11*12),0,MIN($D231,Calculator!$C$9/(1-(Calculator!$C$12/100)*MAX(0,1-$E231/MAX($D231,0.0001)))))</f>
        <v>0</v>
      </c>
      <c r="G231" s="20">
        <f>$F231*(Calculator!$C$12/100)*MAX(0,1-$E231/MAX($D231,0.0001))</f>
        <v>0</v>
      </c>
      <c r="H231" s="20">
        <f t="shared" si="13"/>
        <v>0</v>
      </c>
      <c r="I231" s="20">
        <f t="shared" si="14"/>
        <v>1023549.1886835941</v>
      </c>
      <c r="J231" s="20">
        <f t="shared" si="15"/>
        <v>2586457.8223206182</v>
      </c>
      <c r="K231" s="21">
        <f>IF(AND($J231&lt;=0.5,$A231&lt;=Calculator!$C$11*12),1,0)</f>
        <v>0</v>
      </c>
    </row>
    <row r="232" spans="1:11" x14ac:dyDescent="0.25">
      <c r="A232" s="16">
        <v>229</v>
      </c>
      <c r="B232" s="17">
        <f>$J$231</f>
        <v>2586457.8223206182</v>
      </c>
      <c r="C232" s="17">
        <f>IF($B232&lt;=0,0,$B232*(POWER(1+Calculator!$C$10/100,1/12)-1))</f>
        <v>10537.549329319758</v>
      </c>
      <c r="D232" s="17">
        <f t="shared" si="12"/>
        <v>2596995.3716499382</v>
      </c>
      <c r="E232" s="17">
        <f>$I$231</f>
        <v>1023549.1886835941</v>
      </c>
      <c r="F232" s="17">
        <f>IF(OR($D232&lt;=0,$A232&gt;Calculator!$C$11*12),0,MIN($D232,Calculator!$C$9/(1-(Calculator!$C$12/100)*MAX(0,1-$E232/MAX($D232,0.0001)))))</f>
        <v>0</v>
      </c>
      <c r="G232" s="17">
        <f>$F232*(Calculator!$C$12/100)*MAX(0,1-$E232/MAX($D232,0.0001))</f>
        <v>0</v>
      </c>
      <c r="H232" s="17">
        <f t="shared" si="13"/>
        <v>0</v>
      </c>
      <c r="I232" s="17">
        <f t="shared" si="14"/>
        <v>1023549.1886835941</v>
      </c>
      <c r="J232" s="17">
        <f t="shared" si="15"/>
        <v>2596995.3716499382</v>
      </c>
      <c r="K232" s="18">
        <f>IF(AND($J232&lt;=0.5,$A232&lt;=Calculator!$C$11*12),1,0)</f>
        <v>0</v>
      </c>
    </row>
    <row r="233" spans="1:11" x14ac:dyDescent="0.25">
      <c r="A233" s="19">
        <v>230</v>
      </c>
      <c r="B233" s="20">
        <f>$J$232</f>
        <v>2596995.3716499382</v>
      </c>
      <c r="C233" s="20">
        <f>IF($B233&lt;=0,0,$B233*(POWER(1+Calculator!$C$10/100,1/12)-1))</f>
        <v>10580.480609663708</v>
      </c>
      <c r="D233" s="20">
        <f t="shared" si="12"/>
        <v>2607575.8522596019</v>
      </c>
      <c r="E233" s="20">
        <f>$I$232</f>
        <v>1023549.1886835941</v>
      </c>
      <c r="F233" s="20">
        <f>IF(OR($D233&lt;=0,$A233&gt;Calculator!$C$11*12),0,MIN($D233,Calculator!$C$9/(1-(Calculator!$C$12/100)*MAX(0,1-$E233/MAX($D233,0.0001)))))</f>
        <v>0</v>
      </c>
      <c r="G233" s="20">
        <f>$F233*(Calculator!$C$12/100)*MAX(0,1-$E233/MAX($D233,0.0001))</f>
        <v>0</v>
      </c>
      <c r="H233" s="20">
        <f t="shared" si="13"/>
        <v>0</v>
      </c>
      <c r="I233" s="20">
        <f t="shared" si="14"/>
        <v>1023549.1886835941</v>
      </c>
      <c r="J233" s="20">
        <f t="shared" si="15"/>
        <v>2607575.8522596019</v>
      </c>
      <c r="K233" s="21">
        <f>IF(AND($J233&lt;=0.5,$A233&lt;=Calculator!$C$11*12),1,0)</f>
        <v>0</v>
      </c>
    </row>
    <row r="234" spans="1:11" x14ac:dyDescent="0.25">
      <c r="A234" s="16">
        <v>231</v>
      </c>
      <c r="B234" s="17">
        <f>$J$233</f>
        <v>2607575.8522596019</v>
      </c>
      <c r="C234" s="17">
        <f>IF($B234&lt;=0,0,$B234*(POWER(1+Calculator!$C$10/100,1/12)-1))</f>
        <v>10623.58679735797</v>
      </c>
      <c r="D234" s="17">
        <f t="shared" si="12"/>
        <v>2618199.4390569599</v>
      </c>
      <c r="E234" s="17">
        <f>$I$233</f>
        <v>1023549.1886835941</v>
      </c>
      <c r="F234" s="17">
        <f>IF(OR($D234&lt;=0,$A234&gt;Calculator!$C$11*12),0,MIN($D234,Calculator!$C$9/(1-(Calculator!$C$12/100)*MAX(0,1-$E234/MAX($D234,0.0001)))))</f>
        <v>0</v>
      </c>
      <c r="G234" s="17">
        <f>$F234*(Calculator!$C$12/100)*MAX(0,1-$E234/MAX($D234,0.0001))</f>
        <v>0</v>
      </c>
      <c r="H234" s="17">
        <f t="shared" si="13"/>
        <v>0</v>
      </c>
      <c r="I234" s="17">
        <f t="shared" si="14"/>
        <v>1023549.1886835941</v>
      </c>
      <c r="J234" s="17">
        <f t="shared" si="15"/>
        <v>2618199.4390569599</v>
      </c>
      <c r="K234" s="18">
        <f>IF(AND($J234&lt;=0.5,$A234&lt;=Calculator!$C$11*12),1,0)</f>
        <v>0</v>
      </c>
    </row>
    <row r="235" spans="1:11" x14ac:dyDescent="0.25">
      <c r="A235" s="19">
        <v>232</v>
      </c>
      <c r="B235" s="20">
        <f>$J$234</f>
        <v>2618199.4390569599</v>
      </c>
      <c r="C235" s="20">
        <f>IF($B235&lt;=0,0,$B235*(POWER(1+Calculator!$C$10/100,1/12)-1))</f>
        <v>10666.868604996738</v>
      </c>
      <c r="D235" s="20">
        <f t="shared" si="12"/>
        <v>2628866.3076619566</v>
      </c>
      <c r="E235" s="20">
        <f>$I$234</f>
        <v>1023549.1886835941</v>
      </c>
      <c r="F235" s="20">
        <f>IF(OR($D235&lt;=0,$A235&gt;Calculator!$C$11*12),0,MIN($D235,Calculator!$C$9/(1-(Calculator!$C$12/100)*MAX(0,1-$E235/MAX($D235,0.0001)))))</f>
        <v>0</v>
      </c>
      <c r="G235" s="20">
        <f>$F235*(Calculator!$C$12/100)*MAX(0,1-$E235/MAX($D235,0.0001))</f>
        <v>0</v>
      </c>
      <c r="H235" s="20">
        <f t="shared" si="13"/>
        <v>0</v>
      </c>
      <c r="I235" s="20">
        <f t="shared" si="14"/>
        <v>1023549.1886835941</v>
      </c>
      <c r="J235" s="20">
        <f t="shared" si="15"/>
        <v>2628866.3076619566</v>
      </c>
      <c r="K235" s="21">
        <f>IF(AND($J235&lt;=0.5,$A235&lt;=Calculator!$C$11*12),1,0)</f>
        <v>0</v>
      </c>
    </row>
    <row r="236" spans="1:11" x14ac:dyDescent="0.25">
      <c r="A236" s="16">
        <v>233</v>
      </c>
      <c r="B236" s="17">
        <f>$J$235</f>
        <v>2628866.3076619566</v>
      </c>
      <c r="C236" s="17">
        <f>IF($B236&lt;=0,0,$B236*(POWER(1+Calculator!$C$10/100,1/12)-1))</f>
        <v>10710.326748077407</v>
      </c>
      <c r="D236" s="17">
        <f t="shared" si="12"/>
        <v>2639576.6344100339</v>
      </c>
      <c r="E236" s="17">
        <f>$I$235</f>
        <v>1023549.1886835941</v>
      </c>
      <c r="F236" s="17">
        <f>IF(OR($D236&lt;=0,$A236&gt;Calculator!$C$11*12),0,MIN($D236,Calculator!$C$9/(1-(Calculator!$C$12/100)*MAX(0,1-$E236/MAX($D236,0.0001)))))</f>
        <v>0</v>
      </c>
      <c r="G236" s="17">
        <f>$F236*(Calculator!$C$12/100)*MAX(0,1-$E236/MAX($D236,0.0001))</f>
        <v>0</v>
      </c>
      <c r="H236" s="17">
        <f t="shared" si="13"/>
        <v>0</v>
      </c>
      <c r="I236" s="17">
        <f t="shared" si="14"/>
        <v>1023549.1886835941</v>
      </c>
      <c r="J236" s="17">
        <f t="shared" si="15"/>
        <v>2639576.6344100339</v>
      </c>
      <c r="K236" s="18">
        <f>IF(AND($J236&lt;=0.5,$A236&lt;=Calculator!$C$11*12),1,0)</f>
        <v>0</v>
      </c>
    </row>
    <row r="237" spans="1:11" x14ac:dyDescent="0.25">
      <c r="A237" s="19">
        <v>234</v>
      </c>
      <c r="B237" s="20">
        <f>$J$236</f>
        <v>2639576.6344100339</v>
      </c>
      <c r="C237" s="20">
        <f>IF($B237&lt;=0,0,$B237*(POWER(1+Calculator!$C$10/100,1/12)-1))</f>
        <v>10753.961945012394</v>
      </c>
      <c r="D237" s="20">
        <f t="shared" si="12"/>
        <v>2650330.5963550461</v>
      </c>
      <c r="E237" s="20">
        <f>$I$236</f>
        <v>1023549.1886835941</v>
      </c>
      <c r="F237" s="20">
        <f>IF(OR($D237&lt;=0,$A237&gt;Calculator!$C$11*12),0,MIN($D237,Calculator!$C$9/(1-(Calculator!$C$12/100)*MAX(0,1-$E237/MAX($D237,0.0001)))))</f>
        <v>0</v>
      </c>
      <c r="G237" s="20">
        <f>$F237*(Calculator!$C$12/100)*MAX(0,1-$E237/MAX($D237,0.0001))</f>
        <v>0</v>
      </c>
      <c r="H237" s="20">
        <f t="shared" si="13"/>
        <v>0</v>
      </c>
      <c r="I237" s="20">
        <f t="shared" si="14"/>
        <v>1023549.1886835941</v>
      </c>
      <c r="J237" s="20">
        <f t="shared" si="15"/>
        <v>2650330.5963550461</v>
      </c>
      <c r="K237" s="21">
        <f>IF(AND($J237&lt;=0.5,$A237&lt;=Calculator!$C$11*12),1,0)</f>
        <v>0</v>
      </c>
    </row>
    <row r="238" spans="1:11" x14ac:dyDescent="0.25">
      <c r="A238" s="16">
        <v>235</v>
      </c>
      <c r="B238" s="17">
        <f>$J$237</f>
        <v>2650330.5963550461</v>
      </c>
      <c r="C238" s="17">
        <f>IF($B238&lt;=0,0,$B238*(POWER(1+Calculator!$C$10/100,1/12)-1))</f>
        <v>10797.774917141018</v>
      </c>
      <c r="D238" s="17">
        <f t="shared" si="12"/>
        <v>2661128.3712721872</v>
      </c>
      <c r="E238" s="17">
        <f>$I$237</f>
        <v>1023549.1886835941</v>
      </c>
      <c r="F238" s="17">
        <f>IF(OR($D238&lt;=0,$A238&gt;Calculator!$C$11*12),0,MIN($D238,Calculator!$C$9/(1-(Calculator!$C$12/100)*MAX(0,1-$E238/MAX($D238,0.0001)))))</f>
        <v>0</v>
      </c>
      <c r="G238" s="17">
        <f>$F238*(Calculator!$C$12/100)*MAX(0,1-$E238/MAX($D238,0.0001))</f>
        <v>0</v>
      </c>
      <c r="H238" s="17">
        <f t="shared" si="13"/>
        <v>0</v>
      </c>
      <c r="I238" s="17">
        <f t="shared" si="14"/>
        <v>1023549.1886835941</v>
      </c>
      <c r="J238" s="17">
        <f t="shared" si="15"/>
        <v>2661128.3712721872</v>
      </c>
      <c r="K238" s="18">
        <f>IF(AND($J238&lt;=0.5,$A238&lt;=Calculator!$C$11*12),1,0)</f>
        <v>0</v>
      </c>
    </row>
    <row r="239" spans="1:11" x14ac:dyDescent="0.25">
      <c r="A239" s="19">
        <v>236</v>
      </c>
      <c r="B239" s="20">
        <f>$J$238</f>
        <v>2661128.3712721872</v>
      </c>
      <c r="C239" s="20">
        <f>IF($B239&lt;=0,0,$B239*(POWER(1+Calculator!$C$10/100,1/12)-1))</f>
        <v>10841.766388741424</v>
      </c>
      <c r="D239" s="20">
        <f t="shared" si="12"/>
        <v>2671970.1376609285</v>
      </c>
      <c r="E239" s="20">
        <f>$I$238</f>
        <v>1023549.1886835941</v>
      </c>
      <c r="F239" s="20">
        <f>IF(OR($D239&lt;=0,$A239&gt;Calculator!$C$11*12),0,MIN($D239,Calculator!$C$9/(1-(Calculator!$C$12/100)*MAX(0,1-$E239/MAX($D239,0.0001)))))</f>
        <v>0</v>
      </c>
      <c r="G239" s="20">
        <f>$F239*(Calculator!$C$12/100)*MAX(0,1-$E239/MAX($D239,0.0001))</f>
        <v>0</v>
      </c>
      <c r="H239" s="20">
        <f t="shared" si="13"/>
        <v>0</v>
      </c>
      <c r="I239" s="20">
        <f t="shared" si="14"/>
        <v>1023549.1886835941</v>
      </c>
      <c r="J239" s="20">
        <f t="shared" si="15"/>
        <v>2671970.1376609285</v>
      </c>
      <c r="K239" s="21">
        <f>IF(AND($J239&lt;=0.5,$A239&lt;=Calculator!$C$11*12),1,0)</f>
        <v>0</v>
      </c>
    </row>
    <row r="240" spans="1:11" x14ac:dyDescent="0.25">
      <c r="A240" s="16">
        <v>237</v>
      </c>
      <c r="B240" s="17">
        <f>$J$239</f>
        <v>2671970.1376609285</v>
      </c>
      <c r="C240" s="17">
        <f>IF($B240&lt;=0,0,$B240*(POWER(1+Calculator!$C$10/100,1/12)-1))</f>
        <v>10885.937087042554</v>
      </c>
      <c r="D240" s="17">
        <f t="shared" si="12"/>
        <v>2682856.0747479713</v>
      </c>
      <c r="E240" s="17">
        <f>$I$239</f>
        <v>1023549.1886835941</v>
      </c>
      <c r="F240" s="17">
        <f>IF(OR($D240&lt;=0,$A240&gt;Calculator!$C$11*12),0,MIN($D240,Calculator!$C$9/(1-(Calculator!$C$12/100)*MAX(0,1-$E240/MAX($D240,0.0001)))))</f>
        <v>0</v>
      </c>
      <c r="G240" s="17">
        <f>$F240*(Calculator!$C$12/100)*MAX(0,1-$E240/MAX($D240,0.0001))</f>
        <v>0</v>
      </c>
      <c r="H240" s="17">
        <f t="shared" si="13"/>
        <v>0</v>
      </c>
      <c r="I240" s="17">
        <f t="shared" si="14"/>
        <v>1023549.1886835941</v>
      </c>
      <c r="J240" s="17">
        <f t="shared" si="15"/>
        <v>2682856.0747479713</v>
      </c>
      <c r="K240" s="18">
        <f>IF(AND($J240&lt;=0.5,$A240&lt;=Calculator!$C$11*12),1,0)</f>
        <v>0</v>
      </c>
    </row>
    <row r="241" spans="1:11" x14ac:dyDescent="0.25">
      <c r="A241" s="19">
        <v>238</v>
      </c>
      <c r="B241" s="20">
        <f>$J$240</f>
        <v>2682856.0747479713</v>
      </c>
      <c r="C241" s="20">
        <f>IF($B241&lt;=0,0,$B241*(POWER(1+Calculator!$C$10/100,1/12)-1))</f>
        <v>10930.287742236174</v>
      </c>
      <c r="D241" s="20">
        <f t="shared" si="12"/>
        <v>2693786.3624902074</v>
      </c>
      <c r="E241" s="20">
        <f>$I$240</f>
        <v>1023549.1886835941</v>
      </c>
      <c r="F241" s="20">
        <f>IF(OR($D241&lt;=0,$A241&gt;Calculator!$C$11*12),0,MIN($D241,Calculator!$C$9/(1-(Calculator!$C$12/100)*MAX(0,1-$E241/MAX($D241,0.0001)))))</f>
        <v>0</v>
      </c>
      <c r="G241" s="20">
        <f>$F241*(Calculator!$C$12/100)*MAX(0,1-$E241/MAX($D241,0.0001))</f>
        <v>0</v>
      </c>
      <c r="H241" s="20">
        <f t="shared" si="13"/>
        <v>0</v>
      </c>
      <c r="I241" s="20">
        <f t="shared" si="14"/>
        <v>1023549.1886835941</v>
      </c>
      <c r="J241" s="20">
        <f t="shared" si="15"/>
        <v>2693786.3624902074</v>
      </c>
      <c r="K241" s="21">
        <f>IF(AND($J241&lt;=0.5,$A241&lt;=Calculator!$C$11*12),1,0)</f>
        <v>0</v>
      </c>
    </row>
    <row r="242" spans="1:11" x14ac:dyDescent="0.25">
      <c r="A242" s="16">
        <v>239</v>
      </c>
      <c r="B242" s="17">
        <f>$J$241</f>
        <v>2693786.3624902074</v>
      </c>
      <c r="C242" s="17">
        <f>IF($B242&lt;=0,0,$B242*(POWER(1+Calculator!$C$10/100,1/12)-1))</f>
        <v>10974.819087488939</v>
      </c>
      <c r="D242" s="17">
        <f t="shared" si="12"/>
        <v>2704761.1815776965</v>
      </c>
      <c r="E242" s="17">
        <f>$I$241</f>
        <v>1023549.1886835941</v>
      </c>
      <c r="F242" s="17">
        <f>IF(OR($D242&lt;=0,$A242&gt;Calculator!$C$11*12),0,MIN($D242,Calculator!$C$9/(1-(Calculator!$C$12/100)*MAX(0,1-$E242/MAX($D242,0.0001)))))</f>
        <v>0</v>
      </c>
      <c r="G242" s="17">
        <f>$F242*(Calculator!$C$12/100)*MAX(0,1-$E242/MAX($D242,0.0001))</f>
        <v>0</v>
      </c>
      <c r="H242" s="17">
        <f t="shared" si="13"/>
        <v>0</v>
      </c>
      <c r="I242" s="17">
        <f t="shared" si="14"/>
        <v>1023549.1886835941</v>
      </c>
      <c r="J242" s="17">
        <f t="shared" si="15"/>
        <v>2704761.1815776965</v>
      </c>
      <c r="K242" s="18">
        <f>IF(AND($J242&lt;=0.5,$A242&lt;=Calculator!$C$11*12),1,0)</f>
        <v>0</v>
      </c>
    </row>
    <row r="243" spans="1:11" x14ac:dyDescent="0.25">
      <c r="A243" s="19">
        <v>240</v>
      </c>
      <c r="B243" s="20">
        <f>$J$242</f>
        <v>2704761.1815776965</v>
      </c>
      <c r="C243" s="20">
        <f>IF($B243&lt;=0,0,$B243*(POWER(1+Calculator!$C$10/100,1/12)-1))</f>
        <v>11019.531858954517</v>
      </c>
      <c r="D243" s="20">
        <f t="shared" si="12"/>
        <v>2715780.713436651</v>
      </c>
      <c r="E243" s="20">
        <f>$I$242</f>
        <v>1023549.1886835941</v>
      </c>
      <c r="F243" s="20">
        <f>IF(OR($D243&lt;=0,$A243&gt;Calculator!$C$11*12),0,MIN($D243,Calculator!$C$9/(1-(Calculator!$C$12/100)*MAX(0,1-$E243/MAX($D243,0.0001)))))</f>
        <v>0</v>
      </c>
      <c r="G243" s="20">
        <f>$F243*(Calculator!$C$12/100)*MAX(0,1-$E243/MAX($D243,0.0001))</f>
        <v>0</v>
      </c>
      <c r="H243" s="20">
        <f t="shared" si="13"/>
        <v>0</v>
      </c>
      <c r="I243" s="20">
        <f t="shared" si="14"/>
        <v>1023549.1886835941</v>
      </c>
      <c r="J243" s="20">
        <f t="shared" si="15"/>
        <v>2715780.713436651</v>
      </c>
      <c r="K243" s="21">
        <f>IF(AND($J243&lt;=0.5,$A243&lt;=Calculator!$C$11*12),1,0)</f>
        <v>0</v>
      </c>
    </row>
    <row r="244" spans="1:11" x14ac:dyDescent="0.25">
      <c r="A244" s="16">
        <v>241</v>
      </c>
      <c r="B244" s="17">
        <f>$J$243</f>
        <v>2715780.713436651</v>
      </c>
      <c r="C244" s="17">
        <f>IF($B244&lt;=0,0,$B244*(POWER(1+Calculator!$C$10/100,1/12)-1))</f>
        <v>11064.426795785754</v>
      </c>
      <c r="D244" s="17">
        <f t="shared" si="12"/>
        <v>2726845.1402324368</v>
      </c>
      <c r="E244" s="17">
        <f>$I$243</f>
        <v>1023549.1886835941</v>
      </c>
      <c r="F244" s="17">
        <f>IF(OR($D244&lt;=0,$A244&gt;Calculator!$C$11*12),0,MIN($D244,Calculator!$C$9/(1-(Calculator!$C$12/100)*MAX(0,1-$E244/MAX($D244,0.0001)))))</f>
        <v>0</v>
      </c>
      <c r="G244" s="17">
        <f>$F244*(Calculator!$C$12/100)*MAX(0,1-$E244/MAX($D244,0.0001))</f>
        <v>0</v>
      </c>
      <c r="H244" s="17">
        <f t="shared" si="13"/>
        <v>0</v>
      </c>
      <c r="I244" s="17">
        <f t="shared" si="14"/>
        <v>1023549.1886835941</v>
      </c>
      <c r="J244" s="17">
        <f t="shared" si="15"/>
        <v>2726845.1402324368</v>
      </c>
      <c r="K244" s="18">
        <f>IF(AND($J244&lt;=0.5,$A244&lt;=Calculator!$C$11*12),1,0)</f>
        <v>0</v>
      </c>
    </row>
    <row r="245" spans="1:11" x14ac:dyDescent="0.25">
      <c r="A245" s="19">
        <v>242</v>
      </c>
      <c r="B245" s="20">
        <f>$J$244</f>
        <v>2726845.1402324368</v>
      </c>
      <c r="C245" s="20">
        <f>IF($B245&lt;=0,0,$B245*(POWER(1+Calculator!$C$10/100,1/12)-1))</f>
        <v>11109.504640146901</v>
      </c>
      <c r="D245" s="20">
        <f t="shared" si="12"/>
        <v>2737954.6448725839</v>
      </c>
      <c r="E245" s="20">
        <f>$I$244</f>
        <v>1023549.1886835941</v>
      </c>
      <c r="F245" s="20">
        <f>IF(OR($D245&lt;=0,$A245&gt;Calculator!$C$11*12),0,MIN($D245,Calculator!$C$9/(1-(Calculator!$C$12/100)*MAX(0,1-$E245/MAX($D245,0.0001)))))</f>
        <v>0</v>
      </c>
      <c r="G245" s="20">
        <f>$F245*(Calculator!$C$12/100)*MAX(0,1-$E245/MAX($D245,0.0001))</f>
        <v>0</v>
      </c>
      <c r="H245" s="20">
        <f t="shared" si="13"/>
        <v>0</v>
      </c>
      <c r="I245" s="20">
        <f t="shared" si="14"/>
        <v>1023549.1886835941</v>
      </c>
      <c r="J245" s="20">
        <f t="shared" si="15"/>
        <v>2737954.6448725839</v>
      </c>
      <c r="K245" s="21">
        <f>IF(AND($J245&lt;=0.5,$A245&lt;=Calculator!$C$11*12),1,0)</f>
        <v>0</v>
      </c>
    </row>
    <row r="246" spans="1:11" x14ac:dyDescent="0.25">
      <c r="A246" s="16">
        <v>243</v>
      </c>
      <c r="B246" s="17">
        <f>$J$245</f>
        <v>2737954.6448725839</v>
      </c>
      <c r="C246" s="17">
        <f>IF($B246&lt;=0,0,$B246*(POWER(1+Calculator!$C$10/100,1/12)-1))</f>
        <v>11154.766137225875</v>
      </c>
      <c r="D246" s="17">
        <f t="shared" si="12"/>
        <v>2749109.4110098099</v>
      </c>
      <c r="E246" s="17">
        <f>$I$245</f>
        <v>1023549.1886835941</v>
      </c>
      <c r="F246" s="17">
        <f>IF(OR($D246&lt;=0,$A246&gt;Calculator!$C$11*12),0,MIN($D246,Calculator!$C$9/(1-(Calculator!$C$12/100)*MAX(0,1-$E246/MAX($D246,0.0001)))))</f>
        <v>0</v>
      </c>
      <c r="G246" s="17">
        <f>$F246*(Calculator!$C$12/100)*MAX(0,1-$E246/MAX($D246,0.0001))</f>
        <v>0</v>
      </c>
      <c r="H246" s="17">
        <f t="shared" si="13"/>
        <v>0</v>
      </c>
      <c r="I246" s="17">
        <f t="shared" si="14"/>
        <v>1023549.1886835941</v>
      </c>
      <c r="J246" s="17">
        <f t="shared" si="15"/>
        <v>2749109.4110098099</v>
      </c>
      <c r="K246" s="18">
        <f>IF(AND($J246&lt;=0.5,$A246&lt;=Calculator!$C$11*12),1,0)</f>
        <v>0</v>
      </c>
    </row>
    <row r="247" spans="1:11" x14ac:dyDescent="0.25">
      <c r="A247" s="19">
        <v>244</v>
      </c>
      <c r="B247" s="20">
        <f>$J$246</f>
        <v>2749109.4110098099</v>
      </c>
      <c r="C247" s="20">
        <f>IF($B247&lt;=0,0,$B247*(POWER(1+Calculator!$C$10/100,1/12)-1))</f>
        <v>11200.212035246583</v>
      </c>
      <c r="D247" s="20">
        <f t="shared" si="12"/>
        <v>2760309.6230450566</v>
      </c>
      <c r="E247" s="20">
        <f>$I$246</f>
        <v>1023549.1886835941</v>
      </c>
      <c r="F247" s="20">
        <f>IF(OR($D247&lt;=0,$A247&gt;Calculator!$C$11*12),0,MIN($D247,Calculator!$C$9/(1-(Calculator!$C$12/100)*MAX(0,1-$E247/MAX($D247,0.0001)))))</f>
        <v>0</v>
      </c>
      <c r="G247" s="20">
        <f>$F247*(Calculator!$C$12/100)*MAX(0,1-$E247/MAX($D247,0.0001))</f>
        <v>0</v>
      </c>
      <c r="H247" s="20">
        <f t="shared" si="13"/>
        <v>0</v>
      </c>
      <c r="I247" s="20">
        <f t="shared" si="14"/>
        <v>1023549.1886835941</v>
      </c>
      <c r="J247" s="20">
        <f t="shared" si="15"/>
        <v>2760309.6230450566</v>
      </c>
      <c r="K247" s="21">
        <f>IF(AND($J247&lt;=0.5,$A247&lt;=Calculator!$C$11*12),1,0)</f>
        <v>0</v>
      </c>
    </row>
    <row r="248" spans="1:11" x14ac:dyDescent="0.25">
      <c r="A248" s="16">
        <v>245</v>
      </c>
      <c r="B248" s="17">
        <f>$J$247</f>
        <v>2760309.6230450566</v>
      </c>
      <c r="C248" s="17">
        <f>IF($B248&lt;=0,0,$B248*(POWER(1+Calculator!$C$10/100,1/12)-1))</f>
        <v>11245.843085481287</v>
      </c>
      <c r="D248" s="17">
        <f t="shared" si="12"/>
        <v>2771555.4661305379</v>
      </c>
      <c r="E248" s="17">
        <f>$I$247</f>
        <v>1023549.1886835941</v>
      </c>
      <c r="F248" s="17">
        <f>IF(OR($D248&lt;=0,$A248&gt;Calculator!$C$11*12),0,MIN($D248,Calculator!$C$9/(1-(Calculator!$C$12/100)*MAX(0,1-$E248/MAX($D248,0.0001)))))</f>
        <v>0</v>
      </c>
      <c r="G248" s="17">
        <f>$F248*(Calculator!$C$12/100)*MAX(0,1-$E248/MAX($D248,0.0001))</f>
        <v>0</v>
      </c>
      <c r="H248" s="17">
        <f t="shared" si="13"/>
        <v>0</v>
      </c>
      <c r="I248" s="17">
        <f t="shared" si="14"/>
        <v>1023549.1886835941</v>
      </c>
      <c r="J248" s="17">
        <f t="shared" si="15"/>
        <v>2771555.4661305379</v>
      </c>
      <c r="K248" s="18">
        <f>IF(AND($J248&lt;=0.5,$A248&lt;=Calculator!$C$11*12),1,0)</f>
        <v>0</v>
      </c>
    </row>
    <row r="249" spans="1:11" x14ac:dyDescent="0.25">
      <c r="A249" s="19">
        <v>246</v>
      </c>
      <c r="B249" s="20">
        <f>$J$248</f>
        <v>2771555.4661305379</v>
      </c>
      <c r="C249" s="20">
        <f>IF($B249&lt;=0,0,$B249*(POWER(1+Calculator!$C$10/100,1/12)-1))</f>
        <v>11291.660042263024</v>
      </c>
      <c r="D249" s="20">
        <f t="shared" si="12"/>
        <v>2782847.126172801</v>
      </c>
      <c r="E249" s="20">
        <f>$I$248</f>
        <v>1023549.1886835941</v>
      </c>
      <c r="F249" s="20">
        <f>IF(OR($D249&lt;=0,$A249&gt;Calculator!$C$11*12),0,MIN($D249,Calculator!$C$9/(1-(Calculator!$C$12/100)*MAX(0,1-$E249/MAX($D249,0.0001)))))</f>
        <v>0</v>
      </c>
      <c r="G249" s="20">
        <f>$F249*(Calculator!$C$12/100)*MAX(0,1-$E249/MAX($D249,0.0001))</f>
        <v>0</v>
      </c>
      <c r="H249" s="20">
        <f t="shared" si="13"/>
        <v>0</v>
      </c>
      <c r="I249" s="20">
        <f t="shared" si="14"/>
        <v>1023549.1886835941</v>
      </c>
      <c r="J249" s="20">
        <f t="shared" si="15"/>
        <v>2782847.126172801</v>
      </c>
      <c r="K249" s="21">
        <f>IF(AND($J249&lt;=0.5,$A249&lt;=Calculator!$C$11*12),1,0)</f>
        <v>0</v>
      </c>
    </row>
    <row r="250" spans="1:11" x14ac:dyDescent="0.25">
      <c r="A250" s="16">
        <v>247</v>
      </c>
      <c r="B250" s="17">
        <f>$J$249</f>
        <v>2782847.126172801</v>
      </c>
      <c r="C250" s="17">
        <f>IF($B250&lt;=0,0,$B250*(POWER(1+Calculator!$C$10/100,1/12)-1))</f>
        <v>11337.663662998079</v>
      </c>
      <c r="D250" s="17">
        <f t="shared" si="12"/>
        <v>2794184.789835799</v>
      </c>
      <c r="E250" s="17">
        <f>$I$249</f>
        <v>1023549.1886835941</v>
      </c>
      <c r="F250" s="17">
        <f>IF(OR($D250&lt;=0,$A250&gt;Calculator!$C$11*12),0,MIN($D250,Calculator!$C$9/(1-(Calculator!$C$12/100)*MAX(0,1-$E250/MAX($D250,0.0001)))))</f>
        <v>0</v>
      </c>
      <c r="G250" s="17">
        <f>$F250*(Calculator!$C$12/100)*MAX(0,1-$E250/MAX($D250,0.0001))</f>
        <v>0</v>
      </c>
      <c r="H250" s="17">
        <f t="shared" si="13"/>
        <v>0</v>
      </c>
      <c r="I250" s="17">
        <f t="shared" si="14"/>
        <v>1023549.1886835941</v>
      </c>
      <c r="J250" s="17">
        <f t="shared" si="15"/>
        <v>2794184.789835799</v>
      </c>
      <c r="K250" s="18">
        <f>IF(AND($J250&lt;=0.5,$A250&lt;=Calculator!$C$11*12),1,0)</f>
        <v>0</v>
      </c>
    </row>
    <row r="251" spans="1:11" x14ac:dyDescent="0.25">
      <c r="A251" s="19">
        <v>248</v>
      </c>
      <c r="B251" s="20">
        <f>$J$250</f>
        <v>2794184.789835799</v>
      </c>
      <c r="C251" s="20">
        <f>IF($B251&lt;=0,0,$B251*(POWER(1+Calculator!$C$10/100,1/12)-1))</f>
        <v>11383.854708178505</v>
      </c>
      <c r="D251" s="20">
        <f t="shared" si="12"/>
        <v>2805568.6445439775</v>
      </c>
      <c r="E251" s="20">
        <f>$I$250</f>
        <v>1023549.1886835941</v>
      </c>
      <c r="F251" s="20">
        <f>IF(OR($D251&lt;=0,$A251&gt;Calculator!$C$11*12),0,MIN($D251,Calculator!$C$9/(1-(Calculator!$C$12/100)*MAX(0,1-$E251/MAX($D251,0.0001)))))</f>
        <v>0</v>
      </c>
      <c r="G251" s="20">
        <f>$F251*(Calculator!$C$12/100)*MAX(0,1-$E251/MAX($D251,0.0001))</f>
        <v>0</v>
      </c>
      <c r="H251" s="20">
        <f t="shared" si="13"/>
        <v>0</v>
      </c>
      <c r="I251" s="20">
        <f t="shared" si="14"/>
        <v>1023549.1886835941</v>
      </c>
      <c r="J251" s="20">
        <f t="shared" si="15"/>
        <v>2805568.6445439775</v>
      </c>
      <c r="K251" s="21">
        <f>IF(AND($J251&lt;=0.5,$A251&lt;=Calculator!$C$11*12),1,0)</f>
        <v>0</v>
      </c>
    </row>
    <row r="252" spans="1:11" x14ac:dyDescent="0.25">
      <c r="A252" s="16">
        <v>249</v>
      </c>
      <c r="B252" s="17">
        <f>$J$251</f>
        <v>2805568.6445439775</v>
      </c>
      <c r="C252" s="17">
        <f>IF($B252&lt;=0,0,$B252*(POWER(1+Calculator!$C$10/100,1/12)-1))</f>
        <v>11430.233941394692</v>
      </c>
      <c r="D252" s="17">
        <f t="shared" si="12"/>
        <v>2816998.8784853723</v>
      </c>
      <c r="E252" s="17">
        <f>$I$251</f>
        <v>1023549.1886835941</v>
      </c>
      <c r="F252" s="17">
        <f>IF(OR($D252&lt;=0,$A252&gt;Calculator!$C$11*12),0,MIN($D252,Calculator!$C$9/(1-(Calculator!$C$12/100)*MAX(0,1-$E252/MAX($D252,0.0001)))))</f>
        <v>0</v>
      </c>
      <c r="G252" s="17">
        <f>$F252*(Calculator!$C$12/100)*MAX(0,1-$E252/MAX($D252,0.0001))</f>
        <v>0</v>
      </c>
      <c r="H252" s="17">
        <f t="shared" si="13"/>
        <v>0</v>
      </c>
      <c r="I252" s="17">
        <f t="shared" si="14"/>
        <v>1023549.1886835941</v>
      </c>
      <c r="J252" s="17">
        <f t="shared" si="15"/>
        <v>2816998.8784853723</v>
      </c>
      <c r="K252" s="18">
        <f>IF(AND($J252&lt;=0.5,$A252&lt;=Calculator!$C$11*12),1,0)</f>
        <v>0</v>
      </c>
    </row>
    <row r="253" spans="1:11" x14ac:dyDescent="0.25">
      <c r="A253" s="19">
        <v>250</v>
      </c>
      <c r="B253" s="20">
        <f>$J$252</f>
        <v>2816998.8784853723</v>
      </c>
      <c r="C253" s="20">
        <f>IF($B253&lt;=0,0,$B253*(POWER(1+Calculator!$C$10/100,1/12)-1))</f>
        <v>11476.802129347994</v>
      </c>
      <c r="D253" s="20">
        <f t="shared" si="12"/>
        <v>2828475.6806147201</v>
      </c>
      <c r="E253" s="20">
        <f>$I$252</f>
        <v>1023549.1886835941</v>
      </c>
      <c r="F253" s="20">
        <f>IF(OR($D253&lt;=0,$A253&gt;Calculator!$C$11*12),0,MIN($D253,Calculator!$C$9/(1-(Calculator!$C$12/100)*MAX(0,1-$E253/MAX($D253,0.0001)))))</f>
        <v>0</v>
      </c>
      <c r="G253" s="20">
        <f>$F253*(Calculator!$C$12/100)*MAX(0,1-$E253/MAX($D253,0.0001))</f>
        <v>0</v>
      </c>
      <c r="H253" s="20">
        <f t="shared" si="13"/>
        <v>0</v>
      </c>
      <c r="I253" s="20">
        <f t="shared" si="14"/>
        <v>1023549.1886835941</v>
      </c>
      <c r="J253" s="20">
        <f t="shared" si="15"/>
        <v>2828475.6806147201</v>
      </c>
      <c r="K253" s="21">
        <f>IF(AND($J253&lt;=0.5,$A253&lt;=Calculator!$C$11*12),1,0)</f>
        <v>0</v>
      </c>
    </row>
    <row r="254" spans="1:11" x14ac:dyDescent="0.25">
      <c r="A254" s="16">
        <v>251</v>
      </c>
      <c r="B254" s="17">
        <f>$J$253</f>
        <v>2828475.6806147201</v>
      </c>
      <c r="C254" s="17">
        <f>IF($B254&lt;=0,0,$B254*(POWER(1+Calculator!$C$10/100,1/12)-1))</f>
        <v>11523.560041863395</v>
      </c>
      <c r="D254" s="17">
        <f t="shared" si="12"/>
        <v>2839999.2406565836</v>
      </c>
      <c r="E254" s="17">
        <f>$I$253</f>
        <v>1023549.1886835941</v>
      </c>
      <c r="F254" s="17">
        <f>IF(OR($D254&lt;=0,$A254&gt;Calculator!$C$11*12),0,MIN($D254,Calculator!$C$9/(1-(Calculator!$C$12/100)*MAX(0,1-$E254/MAX($D254,0.0001)))))</f>
        <v>0</v>
      </c>
      <c r="G254" s="17">
        <f>$F254*(Calculator!$C$12/100)*MAX(0,1-$E254/MAX($D254,0.0001))</f>
        <v>0</v>
      </c>
      <c r="H254" s="17">
        <f t="shared" si="13"/>
        <v>0</v>
      </c>
      <c r="I254" s="17">
        <f t="shared" si="14"/>
        <v>1023549.1886835941</v>
      </c>
      <c r="J254" s="17">
        <f t="shared" si="15"/>
        <v>2839999.2406565836</v>
      </c>
      <c r="K254" s="18">
        <f>IF(AND($J254&lt;=0.5,$A254&lt;=Calculator!$C$11*12),1,0)</f>
        <v>0</v>
      </c>
    </row>
    <row r="255" spans="1:11" x14ac:dyDescent="0.25">
      <c r="A255" s="19">
        <v>252</v>
      </c>
      <c r="B255" s="20">
        <f>$J$254</f>
        <v>2839999.2406565836</v>
      </c>
      <c r="C255" s="20">
        <f>IF($B255&lt;=0,0,$B255*(POWER(1+Calculator!$C$10/100,1/12)-1))</f>
        <v>11570.508451902251</v>
      </c>
      <c r="D255" s="20">
        <f t="shared" si="12"/>
        <v>2851569.7491084859</v>
      </c>
      <c r="E255" s="20">
        <f>$I$254</f>
        <v>1023549.1886835941</v>
      </c>
      <c r="F255" s="20">
        <f>IF(OR($D255&lt;=0,$A255&gt;Calculator!$C$11*12),0,MIN($D255,Calculator!$C$9/(1-(Calculator!$C$12/100)*MAX(0,1-$E255/MAX($D255,0.0001)))))</f>
        <v>0</v>
      </c>
      <c r="G255" s="20">
        <f>$F255*(Calculator!$C$12/100)*MAX(0,1-$E255/MAX($D255,0.0001))</f>
        <v>0</v>
      </c>
      <c r="H255" s="20">
        <f t="shared" si="13"/>
        <v>0</v>
      </c>
      <c r="I255" s="20">
        <f t="shared" si="14"/>
        <v>1023549.1886835941</v>
      </c>
      <c r="J255" s="20">
        <f t="shared" si="15"/>
        <v>2851569.7491084859</v>
      </c>
      <c r="K255" s="21">
        <f>IF(AND($J255&lt;=0.5,$A255&lt;=Calculator!$C$11*12),1,0)</f>
        <v>0</v>
      </c>
    </row>
    <row r="256" spans="1:11" x14ac:dyDescent="0.25">
      <c r="A256" s="16">
        <v>253</v>
      </c>
      <c r="B256" s="17">
        <f>$J$255</f>
        <v>2851569.7491084859</v>
      </c>
      <c r="C256" s="17">
        <f>IF($B256&lt;=0,0,$B256*(POWER(1+Calculator!$C$10/100,1/12)-1))</f>
        <v>11617.648135575051</v>
      </c>
      <c r="D256" s="17">
        <f t="shared" si="12"/>
        <v>2863187.3972440609</v>
      </c>
      <c r="E256" s="17">
        <f>$I$255</f>
        <v>1023549.1886835941</v>
      </c>
      <c r="F256" s="17">
        <f>IF(OR($D256&lt;=0,$A256&gt;Calculator!$C$11*12),0,MIN($D256,Calculator!$C$9/(1-(Calculator!$C$12/100)*MAX(0,1-$E256/MAX($D256,0.0001)))))</f>
        <v>0</v>
      </c>
      <c r="G256" s="17">
        <f>$F256*(Calculator!$C$12/100)*MAX(0,1-$E256/MAX($D256,0.0001))</f>
        <v>0</v>
      </c>
      <c r="H256" s="17">
        <f t="shared" si="13"/>
        <v>0</v>
      </c>
      <c r="I256" s="17">
        <f t="shared" si="14"/>
        <v>1023549.1886835941</v>
      </c>
      <c r="J256" s="17">
        <f t="shared" si="15"/>
        <v>2863187.3972440609</v>
      </c>
      <c r="K256" s="18">
        <f>IF(AND($J256&lt;=0.5,$A256&lt;=Calculator!$C$11*12),1,0)</f>
        <v>0</v>
      </c>
    </row>
    <row r="257" spans="1:11" x14ac:dyDescent="0.25">
      <c r="A257" s="19">
        <v>254</v>
      </c>
      <c r="B257" s="20">
        <f>$J$256</f>
        <v>2863187.3972440609</v>
      </c>
      <c r="C257" s="20">
        <f>IF($B257&lt;=0,0,$B257*(POWER(1+Calculator!$C$10/100,1/12)-1))</f>
        <v>11664.979872154254</v>
      </c>
      <c r="D257" s="20">
        <f t="shared" si="12"/>
        <v>2874852.3771162149</v>
      </c>
      <c r="E257" s="20">
        <f>$I$256</f>
        <v>1023549.1886835941</v>
      </c>
      <c r="F257" s="20">
        <f>IF(OR($D257&lt;=0,$A257&gt;Calculator!$C$11*12),0,MIN($D257,Calculator!$C$9/(1-(Calculator!$C$12/100)*MAX(0,1-$E257/MAX($D257,0.0001)))))</f>
        <v>0</v>
      </c>
      <c r="G257" s="20">
        <f>$F257*(Calculator!$C$12/100)*MAX(0,1-$E257/MAX($D257,0.0001))</f>
        <v>0</v>
      </c>
      <c r="H257" s="20">
        <f t="shared" si="13"/>
        <v>0</v>
      </c>
      <c r="I257" s="20">
        <f t="shared" si="14"/>
        <v>1023549.1886835941</v>
      </c>
      <c r="J257" s="20">
        <f t="shared" si="15"/>
        <v>2874852.3771162149</v>
      </c>
      <c r="K257" s="21">
        <f>IF(AND($J257&lt;=0.5,$A257&lt;=Calculator!$C$11*12),1,0)</f>
        <v>0</v>
      </c>
    </row>
    <row r="258" spans="1:11" x14ac:dyDescent="0.25">
      <c r="A258" s="16">
        <v>255</v>
      </c>
      <c r="B258" s="17">
        <f>$J$257</f>
        <v>2874852.3771162149</v>
      </c>
      <c r="C258" s="17">
        <f>IF($B258&lt;=0,0,$B258*(POWER(1+Calculator!$C$10/100,1/12)-1))</f>
        <v>11712.504444087177</v>
      </c>
      <c r="D258" s="17">
        <f t="shared" si="12"/>
        <v>2886564.8815603023</v>
      </c>
      <c r="E258" s="17">
        <f>$I$257</f>
        <v>1023549.1886835941</v>
      </c>
      <c r="F258" s="17">
        <f>IF(OR($D258&lt;=0,$A258&gt;Calculator!$C$11*12),0,MIN($D258,Calculator!$C$9/(1-(Calculator!$C$12/100)*MAX(0,1-$E258/MAX($D258,0.0001)))))</f>
        <v>0</v>
      </c>
      <c r="G258" s="17">
        <f>$F258*(Calculator!$C$12/100)*MAX(0,1-$E258/MAX($D258,0.0001))</f>
        <v>0</v>
      </c>
      <c r="H258" s="17">
        <f t="shared" si="13"/>
        <v>0</v>
      </c>
      <c r="I258" s="17">
        <f t="shared" si="14"/>
        <v>1023549.1886835941</v>
      </c>
      <c r="J258" s="17">
        <f t="shared" si="15"/>
        <v>2886564.8815603023</v>
      </c>
      <c r="K258" s="18">
        <f>IF(AND($J258&lt;=0.5,$A258&lt;=Calculator!$C$11*12),1,0)</f>
        <v>0</v>
      </c>
    </row>
    <row r="259" spans="1:11" x14ac:dyDescent="0.25">
      <c r="A259" s="19">
        <v>256</v>
      </c>
      <c r="B259" s="20">
        <f>$J$258</f>
        <v>2886564.8815603023</v>
      </c>
      <c r="C259" s="20">
        <f>IF($B259&lt;=0,0,$B259*(POWER(1+Calculator!$C$10/100,1/12)-1))</f>
        <v>11760.222637008921</v>
      </c>
      <c r="D259" s="20">
        <f t="shared" si="12"/>
        <v>2898325.1041973112</v>
      </c>
      <c r="E259" s="20">
        <f>$I$258</f>
        <v>1023549.1886835941</v>
      </c>
      <c r="F259" s="20">
        <f>IF(OR($D259&lt;=0,$A259&gt;Calculator!$C$11*12),0,MIN($D259,Calculator!$C$9/(1-(Calculator!$C$12/100)*MAX(0,1-$E259/MAX($D259,0.0001)))))</f>
        <v>0</v>
      </c>
      <c r="G259" s="20">
        <f>$F259*(Calculator!$C$12/100)*MAX(0,1-$E259/MAX($D259,0.0001))</f>
        <v>0</v>
      </c>
      <c r="H259" s="20">
        <f t="shared" si="13"/>
        <v>0</v>
      </c>
      <c r="I259" s="20">
        <f t="shared" si="14"/>
        <v>1023549.1886835941</v>
      </c>
      <c r="J259" s="20">
        <f t="shared" si="15"/>
        <v>2898325.1041973112</v>
      </c>
      <c r="K259" s="21">
        <f>IF(AND($J259&lt;=0.5,$A259&lt;=Calculator!$C$11*12),1,0)</f>
        <v>0</v>
      </c>
    </row>
    <row r="260" spans="1:11" x14ac:dyDescent="0.25">
      <c r="A260" s="16">
        <v>257</v>
      </c>
      <c r="B260" s="17">
        <f>$J$259</f>
        <v>2898325.1041973112</v>
      </c>
      <c r="C260" s="17">
        <f>IF($B260&lt;=0,0,$B260*(POWER(1+Calculator!$C$10/100,1/12)-1))</f>
        <v>11808.135239755358</v>
      </c>
      <c r="D260" s="17">
        <f t="shared" ref="D260:D323" si="16">$B260+$C260</f>
        <v>2910133.2394370665</v>
      </c>
      <c r="E260" s="17">
        <f>$I$259</f>
        <v>1023549.1886835941</v>
      </c>
      <c r="F260" s="17">
        <f>IF(OR($D260&lt;=0,$A260&gt;Calculator!$C$11*12),0,MIN($D260,Calculator!$C$9/(1-(Calculator!$C$12/100)*MAX(0,1-$E260/MAX($D260,0.0001)))))</f>
        <v>0</v>
      </c>
      <c r="G260" s="17">
        <f>$F260*(Calculator!$C$12/100)*MAX(0,1-$E260/MAX($D260,0.0001))</f>
        <v>0</v>
      </c>
      <c r="H260" s="17">
        <f t="shared" ref="H260:H323" si="17">$F260-$G260</f>
        <v>0</v>
      </c>
      <c r="I260" s="17">
        <f t="shared" ref="I260:I323" si="18">$E260-IF($D260&lt;=0,0,$E260*$F260/MAX($D260,0.0001))</f>
        <v>1023549.1886835941</v>
      </c>
      <c r="J260" s="17">
        <f t="shared" ref="J260:J323" si="19">MAX(0,$D260-$F260)</f>
        <v>2910133.2394370665</v>
      </c>
      <c r="K260" s="18">
        <f>IF(AND($J260&lt;=0.5,$A260&lt;=Calculator!$C$11*12),1,0)</f>
        <v>0</v>
      </c>
    </row>
    <row r="261" spans="1:11" x14ac:dyDescent="0.25">
      <c r="A261" s="19">
        <v>258</v>
      </c>
      <c r="B261" s="20">
        <f>$J$260</f>
        <v>2910133.2394370665</v>
      </c>
      <c r="C261" s="20">
        <f>IF($B261&lt;=0,0,$B261*(POWER(1+Calculator!$C$10/100,1/12)-1))</f>
        <v>11856.24304437618</v>
      </c>
      <c r="D261" s="20">
        <f t="shared" si="16"/>
        <v>2921989.4824814429</v>
      </c>
      <c r="E261" s="20">
        <f>$I$260</f>
        <v>1023549.1886835941</v>
      </c>
      <c r="F261" s="20">
        <f>IF(OR($D261&lt;=0,$A261&gt;Calculator!$C$11*12),0,MIN($D261,Calculator!$C$9/(1-(Calculator!$C$12/100)*MAX(0,1-$E261/MAX($D261,0.0001)))))</f>
        <v>0</v>
      </c>
      <c r="G261" s="20">
        <f>$F261*(Calculator!$C$12/100)*MAX(0,1-$E261/MAX($D261,0.0001))</f>
        <v>0</v>
      </c>
      <c r="H261" s="20">
        <f t="shared" si="17"/>
        <v>0</v>
      </c>
      <c r="I261" s="20">
        <f t="shared" si="18"/>
        <v>1023549.1886835941</v>
      </c>
      <c r="J261" s="20">
        <f t="shared" si="19"/>
        <v>2921989.4824814429</v>
      </c>
      <c r="K261" s="21">
        <f>IF(AND($J261&lt;=0.5,$A261&lt;=Calculator!$C$11*12),1,0)</f>
        <v>0</v>
      </c>
    </row>
    <row r="262" spans="1:11" x14ac:dyDescent="0.25">
      <c r="A262" s="16">
        <v>259</v>
      </c>
      <c r="B262" s="17">
        <f>$J$261</f>
        <v>2921989.4824814429</v>
      </c>
      <c r="C262" s="17">
        <f>IF($B262&lt;=0,0,$B262*(POWER(1+Calculator!$C$10/100,1/12)-1))</f>
        <v>11904.54684614799</v>
      </c>
      <c r="D262" s="17">
        <f t="shared" si="16"/>
        <v>2933894.0293275909</v>
      </c>
      <c r="E262" s="17">
        <f>$I$261</f>
        <v>1023549.1886835941</v>
      </c>
      <c r="F262" s="17">
        <f>IF(OR($D262&lt;=0,$A262&gt;Calculator!$C$11*12),0,MIN($D262,Calculator!$C$9/(1-(Calculator!$C$12/100)*MAX(0,1-$E262/MAX($D262,0.0001)))))</f>
        <v>0</v>
      </c>
      <c r="G262" s="17">
        <f>$F262*(Calculator!$C$12/100)*MAX(0,1-$E262/MAX($D262,0.0001))</f>
        <v>0</v>
      </c>
      <c r="H262" s="17">
        <f t="shared" si="17"/>
        <v>0</v>
      </c>
      <c r="I262" s="17">
        <f t="shared" si="18"/>
        <v>1023549.1886835941</v>
      </c>
      <c r="J262" s="17">
        <f t="shared" si="19"/>
        <v>2933894.0293275909</v>
      </c>
      <c r="K262" s="18">
        <f>IF(AND($J262&lt;=0.5,$A262&lt;=Calculator!$C$11*12),1,0)</f>
        <v>0</v>
      </c>
    </row>
    <row r="263" spans="1:11" x14ac:dyDescent="0.25">
      <c r="A263" s="19">
        <v>260</v>
      </c>
      <c r="B263" s="20">
        <f>$J$262</f>
        <v>2933894.0293275909</v>
      </c>
      <c r="C263" s="20">
        <f>IF($B263&lt;=0,0,$B263*(POWER(1+Calculator!$C$10/100,1/12)-1))</f>
        <v>11953.047443587438</v>
      </c>
      <c r="D263" s="20">
        <f t="shared" si="16"/>
        <v>2945847.0767711783</v>
      </c>
      <c r="E263" s="20">
        <f>$I$262</f>
        <v>1023549.1886835941</v>
      </c>
      <c r="F263" s="20">
        <f>IF(OR($D263&lt;=0,$A263&gt;Calculator!$C$11*12),0,MIN($D263,Calculator!$C$9/(1-(Calculator!$C$12/100)*MAX(0,1-$E263/MAX($D263,0.0001)))))</f>
        <v>0</v>
      </c>
      <c r="G263" s="20">
        <f>$F263*(Calculator!$C$12/100)*MAX(0,1-$E263/MAX($D263,0.0001))</f>
        <v>0</v>
      </c>
      <c r="H263" s="20">
        <f t="shared" si="17"/>
        <v>0</v>
      </c>
      <c r="I263" s="20">
        <f t="shared" si="18"/>
        <v>1023549.1886835941</v>
      </c>
      <c r="J263" s="20">
        <f t="shared" si="19"/>
        <v>2945847.0767711783</v>
      </c>
      <c r="K263" s="21">
        <f>IF(AND($J263&lt;=0.5,$A263&lt;=Calculator!$C$11*12),1,0)</f>
        <v>0</v>
      </c>
    </row>
    <row r="264" spans="1:11" x14ac:dyDescent="0.25">
      <c r="A264" s="16">
        <v>261</v>
      </c>
      <c r="B264" s="17">
        <f>$J$263</f>
        <v>2945847.0767711783</v>
      </c>
      <c r="C264" s="17">
        <f>IF($B264&lt;=0,0,$B264*(POWER(1+Calculator!$C$10/100,1/12)-1))</f>
        <v>12001.745638464434</v>
      </c>
      <c r="D264" s="17">
        <f t="shared" si="16"/>
        <v>2957848.8224096429</v>
      </c>
      <c r="E264" s="17">
        <f>$I$263</f>
        <v>1023549.1886835941</v>
      </c>
      <c r="F264" s="17">
        <f>IF(OR($D264&lt;=0,$A264&gt;Calculator!$C$11*12),0,MIN($D264,Calculator!$C$9/(1-(Calculator!$C$12/100)*MAX(0,1-$E264/MAX($D264,0.0001)))))</f>
        <v>0</v>
      </c>
      <c r="G264" s="17">
        <f>$F264*(Calculator!$C$12/100)*MAX(0,1-$E264/MAX($D264,0.0001))</f>
        <v>0</v>
      </c>
      <c r="H264" s="17">
        <f t="shared" si="17"/>
        <v>0</v>
      </c>
      <c r="I264" s="17">
        <f t="shared" si="18"/>
        <v>1023549.1886835941</v>
      </c>
      <c r="J264" s="17">
        <f t="shared" si="19"/>
        <v>2957848.8224096429</v>
      </c>
      <c r="K264" s="18">
        <f>IF(AND($J264&lt;=0.5,$A264&lt;=Calculator!$C$11*12),1,0)</f>
        <v>0</v>
      </c>
    </row>
    <row r="265" spans="1:11" x14ac:dyDescent="0.25">
      <c r="A265" s="19">
        <v>262</v>
      </c>
      <c r="B265" s="20">
        <f>$J$264</f>
        <v>2957848.8224096429</v>
      </c>
      <c r="C265" s="20">
        <f>IF($B265&lt;=0,0,$B265*(POWER(1+Calculator!$C$10/100,1/12)-1))</f>
        <v>12050.642235815401</v>
      </c>
      <c r="D265" s="20">
        <f t="shared" si="16"/>
        <v>2969899.4646454584</v>
      </c>
      <c r="E265" s="20">
        <f>$I$264</f>
        <v>1023549.1886835941</v>
      </c>
      <c r="F265" s="20">
        <f>IF(OR($D265&lt;=0,$A265&gt;Calculator!$C$11*12),0,MIN($D265,Calculator!$C$9/(1-(Calculator!$C$12/100)*MAX(0,1-$E265/MAX($D265,0.0001)))))</f>
        <v>0</v>
      </c>
      <c r="G265" s="20">
        <f>$F265*(Calculator!$C$12/100)*MAX(0,1-$E265/MAX($D265,0.0001))</f>
        <v>0</v>
      </c>
      <c r="H265" s="20">
        <f t="shared" si="17"/>
        <v>0</v>
      </c>
      <c r="I265" s="20">
        <f t="shared" si="18"/>
        <v>1023549.1886835941</v>
      </c>
      <c r="J265" s="20">
        <f t="shared" si="19"/>
        <v>2969899.4646454584</v>
      </c>
      <c r="K265" s="21">
        <f>IF(AND($J265&lt;=0.5,$A265&lt;=Calculator!$C$11*12),1,0)</f>
        <v>0</v>
      </c>
    </row>
    <row r="266" spans="1:11" x14ac:dyDescent="0.25">
      <c r="A266" s="16">
        <v>263</v>
      </c>
      <c r="B266" s="17">
        <f>$J$265</f>
        <v>2969899.4646454584</v>
      </c>
      <c r="C266" s="17">
        <f>IF($B266&lt;=0,0,$B266*(POWER(1+Calculator!$C$10/100,1/12)-1))</f>
        <v>12099.738043956575</v>
      </c>
      <c r="D266" s="17">
        <f t="shared" si="16"/>
        <v>2981999.2026894148</v>
      </c>
      <c r="E266" s="17">
        <f>$I$265</f>
        <v>1023549.1886835941</v>
      </c>
      <c r="F266" s="17">
        <f>IF(OR($D266&lt;=0,$A266&gt;Calculator!$C$11*12),0,MIN($D266,Calculator!$C$9/(1-(Calculator!$C$12/100)*MAX(0,1-$E266/MAX($D266,0.0001)))))</f>
        <v>0</v>
      </c>
      <c r="G266" s="17">
        <f>$F266*(Calculator!$C$12/100)*MAX(0,1-$E266/MAX($D266,0.0001))</f>
        <v>0</v>
      </c>
      <c r="H266" s="17">
        <f t="shared" si="17"/>
        <v>0</v>
      </c>
      <c r="I266" s="17">
        <f t="shared" si="18"/>
        <v>1023549.1886835941</v>
      </c>
      <c r="J266" s="17">
        <f t="shared" si="19"/>
        <v>2981999.2026894148</v>
      </c>
      <c r="K266" s="18">
        <f>IF(AND($J266&lt;=0.5,$A266&lt;=Calculator!$C$11*12),1,0)</f>
        <v>0</v>
      </c>
    </row>
    <row r="267" spans="1:11" x14ac:dyDescent="0.25">
      <c r="A267" s="19">
        <v>264</v>
      </c>
      <c r="B267" s="20">
        <f>$J$266</f>
        <v>2981999.2026894148</v>
      </c>
      <c r="C267" s="20">
        <f>IF($B267&lt;=0,0,$B267*(POWER(1+Calculator!$C$10/100,1/12)-1))</f>
        <v>12149.033874497372</v>
      </c>
      <c r="D267" s="20">
        <f t="shared" si="16"/>
        <v>2994148.2365639121</v>
      </c>
      <c r="E267" s="20">
        <f>$I$266</f>
        <v>1023549.1886835941</v>
      </c>
      <c r="F267" s="20">
        <f>IF(OR($D267&lt;=0,$A267&gt;Calculator!$C$11*12),0,MIN($D267,Calculator!$C$9/(1-(Calculator!$C$12/100)*MAX(0,1-$E267/MAX($D267,0.0001)))))</f>
        <v>0</v>
      </c>
      <c r="G267" s="20">
        <f>$F267*(Calculator!$C$12/100)*MAX(0,1-$E267/MAX($D267,0.0001))</f>
        <v>0</v>
      </c>
      <c r="H267" s="20">
        <f t="shared" si="17"/>
        <v>0</v>
      </c>
      <c r="I267" s="20">
        <f t="shared" si="18"/>
        <v>1023549.1886835941</v>
      </c>
      <c r="J267" s="20">
        <f t="shared" si="19"/>
        <v>2994148.2365639121</v>
      </c>
      <c r="K267" s="21">
        <f>IF(AND($J267&lt;=0.5,$A267&lt;=Calculator!$C$11*12),1,0)</f>
        <v>0</v>
      </c>
    </row>
    <row r="268" spans="1:11" x14ac:dyDescent="0.25">
      <c r="A268" s="16">
        <v>265</v>
      </c>
      <c r="B268" s="17">
        <f>$J$267</f>
        <v>2994148.2365639121</v>
      </c>
      <c r="C268" s="17">
        <f>IF($B268&lt;=0,0,$B268*(POWER(1+Calculator!$C$10/100,1/12)-1))</f>
        <v>12198.53054235381</v>
      </c>
      <c r="D268" s="17">
        <f t="shared" si="16"/>
        <v>3006346.7671062658</v>
      </c>
      <c r="E268" s="17">
        <f>$I$267</f>
        <v>1023549.1886835941</v>
      </c>
      <c r="F268" s="17">
        <f>IF(OR($D268&lt;=0,$A268&gt;Calculator!$C$11*12),0,MIN($D268,Calculator!$C$9/(1-(Calculator!$C$12/100)*MAX(0,1-$E268/MAX($D268,0.0001)))))</f>
        <v>0</v>
      </c>
      <c r="G268" s="17">
        <f>$F268*(Calculator!$C$12/100)*MAX(0,1-$E268/MAX($D268,0.0001))</f>
        <v>0</v>
      </c>
      <c r="H268" s="17">
        <f t="shared" si="17"/>
        <v>0</v>
      </c>
      <c r="I268" s="17">
        <f t="shared" si="18"/>
        <v>1023549.1886835941</v>
      </c>
      <c r="J268" s="17">
        <f t="shared" si="19"/>
        <v>3006346.7671062658</v>
      </c>
      <c r="K268" s="18">
        <f>IF(AND($J268&lt;=0.5,$A268&lt;=Calculator!$C$11*12),1,0)</f>
        <v>0</v>
      </c>
    </row>
    <row r="269" spans="1:11" x14ac:dyDescent="0.25">
      <c r="A269" s="19">
        <v>266</v>
      </c>
      <c r="B269" s="20">
        <f>$J$268</f>
        <v>3006346.7671062658</v>
      </c>
      <c r="C269" s="20">
        <f>IF($B269&lt;=0,0,$B269*(POWER(1+Calculator!$C$10/100,1/12)-1))</f>
        <v>12248.228865761976</v>
      </c>
      <c r="D269" s="20">
        <f t="shared" si="16"/>
        <v>3018594.9959720275</v>
      </c>
      <c r="E269" s="20">
        <f>$I$268</f>
        <v>1023549.1886835941</v>
      </c>
      <c r="F269" s="20">
        <f>IF(OR($D269&lt;=0,$A269&gt;Calculator!$C$11*12),0,MIN($D269,Calculator!$C$9/(1-(Calculator!$C$12/100)*MAX(0,1-$E269/MAX($D269,0.0001)))))</f>
        <v>0</v>
      </c>
      <c r="G269" s="20">
        <f>$F269*(Calculator!$C$12/100)*MAX(0,1-$E269/MAX($D269,0.0001))</f>
        <v>0</v>
      </c>
      <c r="H269" s="20">
        <f t="shared" si="17"/>
        <v>0</v>
      </c>
      <c r="I269" s="20">
        <f t="shared" si="18"/>
        <v>1023549.1886835941</v>
      </c>
      <c r="J269" s="20">
        <f t="shared" si="19"/>
        <v>3018594.9959720275</v>
      </c>
      <c r="K269" s="21">
        <f>IF(AND($J269&lt;=0.5,$A269&lt;=Calculator!$C$11*12),1,0)</f>
        <v>0</v>
      </c>
    </row>
    <row r="270" spans="1:11" x14ac:dyDescent="0.25">
      <c r="A270" s="16">
        <v>267</v>
      </c>
      <c r="B270" s="17">
        <f>$J$269</f>
        <v>3018594.9959720275</v>
      </c>
      <c r="C270" s="17">
        <f>IF($B270&lt;=0,0,$B270*(POWER(1+Calculator!$C$10/100,1/12)-1))</f>
        <v>12298.129666291543</v>
      </c>
      <c r="D270" s="17">
        <f t="shared" si="16"/>
        <v>3030893.1256383192</v>
      </c>
      <c r="E270" s="17">
        <f>$I$269</f>
        <v>1023549.1886835941</v>
      </c>
      <c r="F270" s="17">
        <f>IF(OR($D270&lt;=0,$A270&gt;Calculator!$C$11*12),0,MIN($D270,Calculator!$C$9/(1-(Calculator!$C$12/100)*MAX(0,1-$E270/MAX($D270,0.0001)))))</f>
        <v>0</v>
      </c>
      <c r="G270" s="17">
        <f>$F270*(Calculator!$C$12/100)*MAX(0,1-$E270/MAX($D270,0.0001))</f>
        <v>0</v>
      </c>
      <c r="H270" s="17">
        <f t="shared" si="17"/>
        <v>0</v>
      </c>
      <c r="I270" s="17">
        <f t="shared" si="18"/>
        <v>1023549.1886835941</v>
      </c>
      <c r="J270" s="17">
        <f t="shared" si="19"/>
        <v>3030893.1256383192</v>
      </c>
      <c r="K270" s="18">
        <f>IF(AND($J270&lt;=0.5,$A270&lt;=Calculator!$C$11*12),1,0)</f>
        <v>0</v>
      </c>
    </row>
    <row r="271" spans="1:11" x14ac:dyDescent="0.25">
      <c r="A271" s="19">
        <v>268</v>
      </c>
      <c r="B271" s="20">
        <f>$J$270</f>
        <v>3030893.1256383192</v>
      </c>
      <c r="C271" s="20">
        <f>IF($B271&lt;=0,0,$B271*(POWER(1+Calculator!$C$10/100,1/12)-1))</f>
        <v>12348.233768859373</v>
      </c>
      <c r="D271" s="20">
        <f t="shared" si="16"/>
        <v>3043241.3594071786</v>
      </c>
      <c r="E271" s="20">
        <f>$I$270</f>
        <v>1023549.1886835941</v>
      </c>
      <c r="F271" s="20">
        <f>IF(OR($D271&lt;=0,$A271&gt;Calculator!$C$11*12),0,MIN($D271,Calculator!$C$9/(1-(Calculator!$C$12/100)*MAX(0,1-$E271/MAX($D271,0.0001)))))</f>
        <v>0</v>
      </c>
      <c r="G271" s="20">
        <f>$F271*(Calculator!$C$12/100)*MAX(0,1-$E271/MAX($D271,0.0001))</f>
        <v>0</v>
      </c>
      <c r="H271" s="20">
        <f t="shared" si="17"/>
        <v>0</v>
      </c>
      <c r="I271" s="20">
        <f t="shared" si="18"/>
        <v>1023549.1886835941</v>
      </c>
      <c r="J271" s="20">
        <f t="shared" si="19"/>
        <v>3043241.3594071786</v>
      </c>
      <c r="K271" s="21">
        <f>IF(AND($J271&lt;=0.5,$A271&lt;=Calculator!$C$11*12),1,0)</f>
        <v>0</v>
      </c>
    </row>
    <row r="272" spans="1:11" x14ac:dyDescent="0.25">
      <c r="A272" s="16">
        <v>269</v>
      </c>
      <c r="B272" s="17">
        <f>$J$271</f>
        <v>3043241.3594071786</v>
      </c>
      <c r="C272" s="17">
        <f>IF($B272&lt;=0,0,$B272*(POWER(1+Calculator!$C$10/100,1/12)-1))</f>
        <v>12398.542001743133</v>
      </c>
      <c r="D272" s="17">
        <f t="shared" si="16"/>
        <v>3055639.9014089219</v>
      </c>
      <c r="E272" s="17">
        <f>$I$271</f>
        <v>1023549.1886835941</v>
      </c>
      <c r="F272" s="17">
        <f>IF(OR($D272&lt;=0,$A272&gt;Calculator!$C$11*12),0,MIN($D272,Calculator!$C$9/(1-(Calculator!$C$12/100)*MAX(0,1-$E272/MAX($D272,0.0001)))))</f>
        <v>0</v>
      </c>
      <c r="G272" s="17">
        <f>$F272*(Calculator!$C$12/100)*MAX(0,1-$E272/MAX($D272,0.0001))</f>
        <v>0</v>
      </c>
      <c r="H272" s="17">
        <f t="shared" si="17"/>
        <v>0</v>
      </c>
      <c r="I272" s="17">
        <f t="shared" si="18"/>
        <v>1023549.1886835941</v>
      </c>
      <c r="J272" s="17">
        <f t="shared" si="19"/>
        <v>3055639.9014089219</v>
      </c>
      <c r="K272" s="18">
        <f>IF(AND($J272&lt;=0.5,$A272&lt;=Calculator!$C$11*12),1,0)</f>
        <v>0</v>
      </c>
    </row>
    <row r="273" spans="1:11" x14ac:dyDescent="0.25">
      <c r="A273" s="19">
        <v>270</v>
      </c>
      <c r="B273" s="20">
        <f>$J$272</f>
        <v>3055639.9014089219</v>
      </c>
      <c r="C273" s="20">
        <f>IF($B273&lt;=0,0,$B273*(POWER(1+Calculator!$C$10/100,1/12)-1))</f>
        <v>12449.055196594998</v>
      </c>
      <c r="D273" s="20">
        <f t="shared" si="16"/>
        <v>3068088.9566055168</v>
      </c>
      <c r="E273" s="20">
        <f>$I$272</f>
        <v>1023549.1886835941</v>
      </c>
      <c r="F273" s="20">
        <f>IF(OR($D273&lt;=0,$A273&gt;Calculator!$C$11*12),0,MIN($D273,Calculator!$C$9/(1-(Calculator!$C$12/100)*MAX(0,1-$E273/MAX($D273,0.0001)))))</f>
        <v>0</v>
      </c>
      <c r="G273" s="20">
        <f>$F273*(Calculator!$C$12/100)*MAX(0,1-$E273/MAX($D273,0.0001))</f>
        <v>0</v>
      </c>
      <c r="H273" s="20">
        <f t="shared" si="17"/>
        <v>0</v>
      </c>
      <c r="I273" s="20">
        <f t="shared" si="18"/>
        <v>1023549.1886835941</v>
      </c>
      <c r="J273" s="20">
        <f t="shared" si="19"/>
        <v>3068088.9566055168</v>
      </c>
      <c r="K273" s="21">
        <f>IF(AND($J273&lt;=0.5,$A273&lt;=Calculator!$C$11*12),1,0)</f>
        <v>0</v>
      </c>
    </row>
    <row r="274" spans="1:11" x14ac:dyDescent="0.25">
      <c r="A274" s="16">
        <v>271</v>
      </c>
      <c r="B274" s="17">
        <f>$J$273</f>
        <v>3068088.9566055168</v>
      </c>
      <c r="C274" s="17">
        <f>IF($B274&lt;=0,0,$B274*(POWER(1+Calculator!$C$10/100,1/12)-1))</f>
        <v>12499.774188455398</v>
      </c>
      <c r="D274" s="17">
        <f t="shared" si="16"/>
        <v>3080588.730793972</v>
      </c>
      <c r="E274" s="17">
        <f>$I$273</f>
        <v>1023549.1886835941</v>
      </c>
      <c r="F274" s="17">
        <f>IF(OR($D274&lt;=0,$A274&gt;Calculator!$C$11*12),0,MIN($D274,Calculator!$C$9/(1-(Calculator!$C$12/100)*MAX(0,1-$E274/MAX($D274,0.0001)))))</f>
        <v>0</v>
      </c>
      <c r="G274" s="17">
        <f>$F274*(Calculator!$C$12/100)*MAX(0,1-$E274/MAX($D274,0.0001))</f>
        <v>0</v>
      </c>
      <c r="H274" s="17">
        <f t="shared" si="17"/>
        <v>0</v>
      </c>
      <c r="I274" s="17">
        <f t="shared" si="18"/>
        <v>1023549.1886835941</v>
      </c>
      <c r="J274" s="17">
        <f t="shared" si="19"/>
        <v>3080588.730793972</v>
      </c>
      <c r="K274" s="18">
        <f>IF(AND($J274&lt;=0.5,$A274&lt;=Calculator!$C$11*12),1,0)</f>
        <v>0</v>
      </c>
    </row>
    <row r="275" spans="1:11" x14ac:dyDescent="0.25">
      <c r="A275" s="19">
        <v>272</v>
      </c>
      <c r="B275" s="20">
        <f>$J$274</f>
        <v>3080588.730793972</v>
      </c>
      <c r="C275" s="20">
        <f>IF($B275&lt;=0,0,$B275*(POWER(1+Calculator!$C$10/100,1/12)-1))</f>
        <v>12550.699815766817</v>
      </c>
      <c r="D275" s="20">
        <f t="shared" si="16"/>
        <v>3093139.4306097389</v>
      </c>
      <c r="E275" s="20">
        <f>$I$274</f>
        <v>1023549.1886835941</v>
      </c>
      <c r="F275" s="20">
        <f>IF(OR($D275&lt;=0,$A275&gt;Calculator!$C$11*12),0,MIN($D275,Calculator!$C$9/(1-(Calculator!$C$12/100)*MAX(0,1-$E275/MAX($D275,0.0001)))))</f>
        <v>0</v>
      </c>
      <c r="G275" s="20">
        <f>$F275*(Calculator!$C$12/100)*MAX(0,1-$E275/MAX($D275,0.0001))</f>
        <v>0</v>
      </c>
      <c r="H275" s="20">
        <f t="shared" si="17"/>
        <v>0</v>
      </c>
      <c r="I275" s="20">
        <f t="shared" si="18"/>
        <v>1023549.1886835941</v>
      </c>
      <c r="J275" s="20">
        <f t="shared" si="19"/>
        <v>3093139.4306097389</v>
      </c>
      <c r="K275" s="21">
        <f>IF(AND($J275&lt;=0.5,$A275&lt;=Calculator!$C$11*12),1,0)</f>
        <v>0</v>
      </c>
    </row>
    <row r="276" spans="1:11" x14ac:dyDescent="0.25">
      <c r="A276" s="16">
        <v>273</v>
      </c>
      <c r="B276" s="17">
        <f>$J$275</f>
        <v>3093139.4306097389</v>
      </c>
      <c r="C276" s="17">
        <f>IF($B276&lt;=0,0,$B276*(POWER(1+Calculator!$C$10/100,1/12)-1))</f>
        <v>12601.832920387664</v>
      </c>
      <c r="D276" s="17">
        <f t="shared" si="16"/>
        <v>3105741.2635301268</v>
      </c>
      <c r="E276" s="17">
        <f>$I$275</f>
        <v>1023549.1886835941</v>
      </c>
      <c r="F276" s="17">
        <f>IF(OR($D276&lt;=0,$A276&gt;Calculator!$C$11*12),0,MIN($D276,Calculator!$C$9/(1-(Calculator!$C$12/100)*MAX(0,1-$E276/MAX($D276,0.0001)))))</f>
        <v>0</v>
      </c>
      <c r="G276" s="17">
        <f>$F276*(Calculator!$C$12/100)*MAX(0,1-$E276/MAX($D276,0.0001))</f>
        <v>0</v>
      </c>
      <c r="H276" s="17">
        <f t="shared" si="17"/>
        <v>0</v>
      </c>
      <c r="I276" s="17">
        <f t="shared" si="18"/>
        <v>1023549.1886835941</v>
      </c>
      <c r="J276" s="17">
        <f t="shared" si="19"/>
        <v>3105741.2635301268</v>
      </c>
      <c r="K276" s="18">
        <f>IF(AND($J276&lt;=0.5,$A276&lt;=Calculator!$C$11*12),1,0)</f>
        <v>0</v>
      </c>
    </row>
    <row r="277" spans="1:11" x14ac:dyDescent="0.25">
      <c r="A277" s="19">
        <v>274</v>
      </c>
      <c r="B277" s="20">
        <f>$J$276</f>
        <v>3105741.2635301268</v>
      </c>
      <c r="C277" s="20">
        <f>IF($B277&lt;=0,0,$B277*(POWER(1+Calculator!$C$10/100,1/12)-1))</f>
        <v>12653.174347606178</v>
      </c>
      <c r="D277" s="20">
        <f t="shared" si="16"/>
        <v>3118394.4378777328</v>
      </c>
      <c r="E277" s="20">
        <f>$I$276</f>
        <v>1023549.1886835941</v>
      </c>
      <c r="F277" s="20">
        <f>IF(OR($D277&lt;=0,$A277&gt;Calculator!$C$11*12),0,MIN($D277,Calculator!$C$9/(1-(Calculator!$C$12/100)*MAX(0,1-$E277/MAX($D277,0.0001)))))</f>
        <v>0</v>
      </c>
      <c r="G277" s="20">
        <f>$F277*(Calculator!$C$12/100)*MAX(0,1-$E277/MAX($D277,0.0001))</f>
        <v>0</v>
      </c>
      <c r="H277" s="20">
        <f t="shared" si="17"/>
        <v>0</v>
      </c>
      <c r="I277" s="20">
        <f t="shared" si="18"/>
        <v>1023549.1886835941</v>
      </c>
      <c r="J277" s="20">
        <f t="shared" si="19"/>
        <v>3118394.4378777328</v>
      </c>
      <c r="K277" s="21">
        <f>IF(AND($J277&lt;=0.5,$A277&lt;=Calculator!$C$11*12),1,0)</f>
        <v>0</v>
      </c>
    </row>
    <row r="278" spans="1:11" x14ac:dyDescent="0.25">
      <c r="A278" s="16">
        <v>275</v>
      </c>
      <c r="B278" s="17">
        <f>$J$277</f>
        <v>3118394.4378777328</v>
      </c>
      <c r="C278" s="17">
        <f>IF($B278&lt;=0,0,$B278*(POWER(1+Calculator!$C$10/100,1/12)-1))</f>
        <v>12704.724946154409</v>
      </c>
      <c r="D278" s="17">
        <f t="shared" si="16"/>
        <v>3131099.1628238871</v>
      </c>
      <c r="E278" s="17">
        <f>$I$277</f>
        <v>1023549.1886835941</v>
      </c>
      <c r="F278" s="17">
        <f>IF(OR($D278&lt;=0,$A278&gt;Calculator!$C$11*12),0,MIN($D278,Calculator!$C$9/(1-(Calculator!$C$12/100)*MAX(0,1-$E278/MAX($D278,0.0001)))))</f>
        <v>0</v>
      </c>
      <c r="G278" s="17">
        <f>$F278*(Calculator!$C$12/100)*MAX(0,1-$E278/MAX($D278,0.0001))</f>
        <v>0</v>
      </c>
      <c r="H278" s="17">
        <f t="shared" si="17"/>
        <v>0</v>
      </c>
      <c r="I278" s="17">
        <f t="shared" si="18"/>
        <v>1023549.1886835941</v>
      </c>
      <c r="J278" s="17">
        <f t="shared" si="19"/>
        <v>3131099.1628238871</v>
      </c>
      <c r="K278" s="18">
        <f>IF(AND($J278&lt;=0.5,$A278&lt;=Calculator!$C$11*12),1,0)</f>
        <v>0</v>
      </c>
    </row>
    <row r="279" spans="1:11" x14ac:dyDescent="0.25">
      <c r="A279" s="19">
        <v>276</v>
      </c>
      <c r="B279" s="20">
        <f>$J$278</f>
        <v>3131099.1628238871</v>
      </c>
      <c r="C279" s="20">
        <f>IF($B279&lt;=0,0,$B279*(POWER(1+Calculator!$C$10/100,1/12)-1))</f>
        <v>12756.485568222246</v>
      </c>
      <c r="D279" s="20">
        <f t="shared" si="16"/>
        <v>3143855.6483921092</v>
      </c>
      <c r="E279" s="20">
        <f>$I$278</f>
        <v>1023549.1886835941</v>
      </c>
      <c r="F279" s="20">
        <f>IF(OR($D279&lt;=0,$A279&gt;Calculator!$C$11*12),0,MIN($D279,Calculator!$C$9/(1-(Calculator!$C$12/100)*MAX(0,1-$E279/MAX($D279,0.0001)))))</f>
        <v>0</v>
      </c>
      <c r="G279" s="20">
        <f>$F279*(Calculator!$C$12/100)*MAX(0,1-$E279/MAX($D279,0.0001))</f>
        <v>0</v>
      </c>
      <c r="H279" s="20">
        <f t="shared" si="17"/>
        <v>0</v>
      </c>
      <c r="I279" s="20">
        <f t="shared" si="18"/>
        <v>1023549.1886835941</v>
      </c>
      <c r="J279" s="20">
        <f t="shared" si="19"/>
        <v>3143855.6483921092</v>
      </c>
      <c r="K279" s="21">
        <f>IF(AND($J279&lt;=0.5,$A279&lt;=Calculator!$C$11*12),1,0)</f>
        <v>0</v>
      </c>
    </row>
    <row r="280" spans="1:11" x14ac:dyDescent="0.25">
      <c r="A280" s="16">
        <v>277</v>
      </c>
      <c r="B280" s="17">
        <f>$J$279</f>
        <v>3143855.6483921092</v>
      </c>
      <c r="C280" s="17">
        <f>IF($B280&lt;=0,0,$B280*(POWER(1+Calculator!$C$10/100,1/12)-1))</f>
        <v>12808.457069471508</v>
      </c>
      <c r="D280" s="17">
        <f t="shared" si="16"/>
        <v>3156664.1054615807</v>
      </c>
      <c r="E280" s="17">
        <f>$I$279</f>
        <v>1023549.1886835941</v>
      </c>
      <c r="F280" s="17">
        <f>IF(OR($D280&lt;=0,$A280&gt;Calculator!$C$11*12),0,MIN($D280,Calculator!$C$9/(1-(Calculator!$C$12/100)*MAX(0,1-$E280/MAX($D280,0.0001)))))</f>
        <v>0</v>
      </c>
      <c r="G280" s="17">
        <f>$F280*(Calculator!$C$12/100)*MAX(0,1-$E280/MAX($D280,0.0001))</f>
        <v>0</v>
      </c>
      <c r="H280" s="17">
        <f t="shared" si="17"/>
        <v>0</v>
      </c>
      <c r="I280" s="17">
        <f t="shared" si="18"/>
        <v>1023549.1886835941</v>
      </c>
      <c r="J280" s="17">
        <f t="shared" si="19"/>
        <v>3156664.1054615807</v>
      </c>
      <c r="K280" s="18">
        <f>IF(AND($J280&lt;=0.5,$A280&lt;=Calculator!$C$11*12),1,0)</f>
        <v>0</v>
      </c>
    </row>
    <row r="281" spans="1:11" x14ac:dyDescent="0.25">
      <c r="A281" s="19">
        <v>278</v>
      </c>
      <c r="B281" s="20">
        <f>$J$280</f>
        <v>3156664.1054615807</v>
      </c>
      <c r="C281" s="20">
        <f>IF($B281&lt;=0,0,$B281*(POWER(1+Calculator!$C$10/100,1/12)-1))</f>
        <v>12860.640309050081</v>
      </c>
      <c r="D281" s="20">
        <f t="shared" si="16"/>
        <v>3169524.7457706309</v>
      </c>
      <c r="E281" s="20">
        <f>$I$280</f>
        <v>1023549.1886835941</v>
      </c>
      <c r="F281" s="20">
        <f>IF(OR($D281&lt;=0,$A281&gt;Calculator!$C$11*12),0,MIN($D281,Calculator!$C$9/(1-(Calculator!$C$12/100)*MAX(0,1-$E281/MAX($D281,0.0001)))))</f>
        <v>0</v>
      </c>
      <c r="G281" s="20">
        <f>$F281*(Calculator!$C$12/100)*MAX(0,1-$E281/MAX($D281,0.0001))</f>
        <v>0</v>
      </c>
      <c r="H281" s="20">
        <f t="shared" si="17"/>
        <v>0</v>
      </c>
      <c r="I281" s="20">
        <f t="shared" si="18"/>
        <v>1023549.1886835941</v>
      </c>
      <c r="J281" s="20">
        <f t="shared" si="19"/>
        <v>3169524.7457706309</v>
      </c>
      <c r="K281" s="21">
        <f>IF(AND($J281&lt;=0.5,$A281&lt;=Calculator!$C$11*12),1,0)</f>
        <v>0</v>
      </c>
    </row>
    <row r="282" spans="1:11" x14ac:dyDescent="0.25">
      <c r="A282" s="16">
        <v>279</v>
      </c>
      <c r="B282" s="17">
        <f>$J$281</f>
        <v>3169524.7457706309</v>
      </c>
      <c r="C282" s="17">
        <f>IF($B282&lt;=0,0,$B282*(POWER(1+Calculator!$C$10/100,1/12)-1))</f>
        <v>12913.036149606129</v>
      </c>
      <c r="D282" s="17">
        <f t="shared" si="16"/>
        <v>3182437.781920237</v>
      </c>
      <c r="E282" s="17">
        <f>$I$281</f>
        <v>1023549.1886835941</v>
      </c>
      <c r="F282" s="17">
        <f>IF(OR($D282&lt;=0,$A282&gt;Calculator!$C$11*12),0,MIN($D282,Calculator!$C$9/(1-(Calculator!$C$12/100)*MAX(0,1-$E282/MAX($D282,0.0001)))))</f>
        <v>0</v>
      </c>
      <c r="G282" s="17">
        <f>$F282*(Calculator!$C$12/100)*MAX(0,1-$E282/MAX($D282,0.0001))</f>
        <v>0</v>
      </c>
      <c r="H282" s="17">
        <f t="shared" si="17"/>
        <v>0</v>
      </c>
      <c r="I282" s="17">
        <f t="shared" si="18"/>
        <v>1023549.1886835941</v>
      </c>
      <c r="J282" s="17">
        <f t="shared" si="19"/>
        <v>3182437.781920237</v>
      </c>
      <c r="K282" s="18">
        <f>IF(AND($J282&lt;=0.5,$A282&lt;=Calculator!$C$11*12),1,0)</f>
        <v>0</v>
      </c>
    </row>
    <row r="283" spans="1:11" x14ac:dyDescent="0.25">
      <c r="A283" s="19">
        <v>280</v>
      </c>
      <c r="B283" s="20">
        <f>$J$282</f>
        <v>3182437.781920237</v>
      </c>
      <c r="C283" s="20">
        <f>IF($B283&lt;=0,0,$B283*(POWER(1+Calculator!$C$10/100,1/12)-1))</f>
        <v>12965.645457302349</v>
      </c>
      <c r="D283" s="20">
        <f t="shared" si="16"/>
        <v>3195403.4273775392</v>
      </c>
      <c r="E283" s="20">
        <f>$I$282</f>
        <v>1023549.1886835941</v>
      </c>
      <c r="F283" s="20">
        <f>IF(OR($D283&lt;=0,$A283&gt;Calculator!$C$11*12),0,MIN($D283,Calculator!$C$9/(1-(Calculator!$C$12/100)*MAX(0,1-$E283/MAX($D283,0.0001)))))</f>
        <v>0</v>
      </c>
      <c r="G283" s="20">
        <f>$F283*(Calculator!$C$12/100)*MAX(0,1-$E283/MAX($D283,0.0001))</f>
        <v>0</v>
      </c>
      <c r="H283" s="20">
        <f t="shared" si="17"/>
        <v>0</v>
      </c>
      <c r="I283" s="20">
        <f t="shared" si="18"/>
        <v>1023549.1886835941</v>
      </c>
      <c r="J283" s="20">
        <f t="shared" si="19"/>
        <v>3195403.4273775392</v>
      </c>
      <c r="K283" s="21">
        <f>IF(AND($J283&lt;=0.5,$A283&lt;=Calculator!$C$11*12),1,0)</f>
        <v>0</v>
      </c>
    </row>
    <row r="284" spans="1:11" x14ac:dyDescent="0.25">
      <c r="A284" s="16">
        <v>281</v>
      </c>
      <c r="B284" s="17">
        <f>$J$283</f>
        <v>3195403.4273775392</v>
      </c>
      <c r="C284" s="17">
        <f>IF($B284&lt;=0,0,$B284*(POWER(1+Calculator!$C$10/100,1/12)-1))</f>
        <v>13018.469101830296</v>
      </c>
      <c r="D284" s="17">
        <f t="shared" si="16"/>
        <v>3208421.8964793696</v>
      </c>
      <c r="E284" s="17">
        <f>$I$283</f>
        <v>1023549.1886835941</v>
      </c>
      <c r="F284" s="17">
        <f>IF(OR($D284&lt;=0,$A284&gt;Calculator!$C$11*12),0,MIN($D284,Calculator!$C$9/(1-(Calculator!$C$12/100)*MAX(0,1-$E284/MAX($D284,0.0001)))))</f>
        <v>0</v>
      </c>
      <c r="G284" s="17">
        <f>$F284*(Calculator!$C$12/100)*MAX(0,1-$E284/MAX($D284,0.0001))</f>
        <v>0</v>
      </c>
      <c r="H284" s="17">
        <f t="shared" si="17"/>
        <v>0</v>
      </c>
      <c r="I284" s="17">
        <f t="shared" si="18"/>
        <v>1023549.1886835941</v>
      </c>
      <c r="J284" s="17">
        <f t="shared" si="19"/>
        <v>3208421.8964793696</v>
      </c>
      <c r="K284" s="18">
        <f>IF(AND($J284&lt;=0.5,$A284&lt;=Calculator!$C$11*12),1,0)</f>
        <v>0</v>
      </c>
    </row>
    <row r="285" spans="1:11" x14ac:dyDescent="0.25">
      <c r="A285" s="19">
        <v>282</v>
      </c>
      <c r="B285" s="20">
        <f>$J$284</f>
        <v>3208421.8964793696</v>
      </c>
      <c r="C285" s="20">
        <f>IF($B285&lt;=0,0,$B285*(POWER(1+Calculator!$C$10/100,1/12)-1))</f>
        <v>13071.507956424755</v>
      </c>
      <c r="D285" s="20">
        <f t="shared" si="16"/>
        <v>3221493.4044357943</v>
      </c>
      <c r="E285" s="20">
        <f>$I$284</f>
        <v>1023549.1886835941</v>
      </c>
      <c r="F285" s="20">
        <f>IF(OR($D285&lt;=0,$A285&gt;Calculator!$C$11*12),0,MIN($D285,Calculator!$C$9/(1-(Calculator!$C$12/100)*MAX(0,1-$E285/MAX($D285,0.0001)))))</f>
        <v>0</v>
      </c>
      <c r="G285" s="20">
        <f>$F285*(Calculator!$C$12/100)*MAX(0,1-$E285/MAX($D285,0.0001))</f>
        <v>0</v>
      </c>
      <c r="H285" s="20">
        <f t="shared" si="17"/>
        <v>0</v>
      </c>
      <c r="I285" s="20">
        <f t="shared" si="18"/>
        <v>1023549.1886835941</v>
      </c>
      <c r="J285" s="20">
        <f t="shared" si="19"/>
        <v>3221493.4044357943</v>
      </c>
      <c r="K285" s="21">
        <f>IF(AND($J285&lt;=0.5,$A285&lt;=Calculator!$C$11*12),1,0)</f>
        <v>0</v>
      </c>
    </row>
    <row r="286" spans="1:11" x14ac:dyDescent="0.25">
      <c r="A286" s="16">
        <v>283</v>
      </c>
      <c r="B286" s="17">
        <f>$J$285</f>
        <v>3221493.4044357943</v>
      </c>
      <c r="C286" s="17">
        <f>IF($B286&lt;=0,0,$B286*(POWER(1+Calculator!$C$10/100,1/12)-1))</f>
        <v>13124.762897878174</v>
      </c>
      <c r="D286" s="17">
        <f t="shared" si="16"/>
        <v>3234618.1673336723</v>
      </c>
      <c r="E286" s="17">
        <f>$I$285</f>
        <v>1023549.1886835941</v>
      </c>
      <c r="F286" s="17">
        <f>IF(OR($D286&lt;=0,$A286&gt;Calculator!$C$11*12),0,MIN($D286,Calculator!$C$9/(1-(Calculator!$C$12/100)*MAX(0,1-$E286/MAX($D286,0.0001)))))</f>
        <v>0</v>
      </c>
      <c r="G286" s="17">
        <f>$F286*(Calculator!$C$12/100)*MAX(0,1-$E286/MAX($D286,0.0001))</f>
        <v>0</v>
      </c>
      <c r="H286" s="17">
        <f t="shared" si="17"/>
        <v>0</v>
      </c>
      <c r="I286" s="17">
        <f t="shared" si="18"/>
        <v>1023549.1886835941</v>
      </c>
      <c r="J286" s="17">
        <f t="shared" si="19"/>
        <v>3234618.1673336723</v>
      </c>
      <c r="K286" s="18">
        <f>IF(AND($J286&lt;=0.5,$A286&lt;=Calculator!$C$11*12),1,0)</f>
        <v>0</v>
      </c>
    </row>
    <row r="287" spans="1:11" x14ac:dyDescent="0.25">
      <c r="A287" s="19">
        <v>284</v>
      </c>
      <c r="B287" s="20">
        <f>$J$286</f>
        <v>3234618.1673336723</v>
      </c>
      <c r="C287" s="20">
        <f>IF($B287&lt;=0,0,$B287*(POWER(1+Calculator!$C$10/100,1/12)-1))</f>
        <v>13178.234806555163</v>
      </c>
      <c r="D287" s="20">
        <f t="shared" si="16"/>
        <v>3247796.4021402276</v>
      </c>
      <c r="E287" s="20">
        <f>$I$286</f>
        <v>1023549.1886835941</v>
      </c>
      <c r="F287" s="20">
        <f>IF(OR($D287&lt;=0,$A287&gt;Calculator!$C$11*12),0,MIN($D287,Calculator!$C$9/(1-(Calculator!$C$12/100)*MAX(0,1-$E287/MAX($D287,0.0001)))))</f>
        <v>0</v>
      </c>
      <c r="G287" s="20">
        <f>$F287*(Calculator!$C$12/100)*MAX(0,1-$E287/MAX($D287,0.0001))</f>
        <v>0</v>
      </c>
      <c r="H287" s="20">
        <f t="shared" si="17"/>
        <v>0</v>
      </c>
      <c r="I287" s="20">
        <f t="shared" si="18"/>
        <v>1023549.1886835941</v>
      </c>
      <c r="J287" s="20">
        <f t="shared" si="19"/>
        <v>3247796.4021402276</v>
      </c>
      <c r="K287" s="21">
        <f>IF(AND($J287&lt;=0.5,$A287&lt;=Calculator!$C$11*12),1,0)</f>
        <v>0</v>
      </c>
    </row>
    <row r="288" spans="1:11" x14ac:dyDescent="0.25">
      <c r="A288" s="16">
        <v>285</v>
      </c>
      <c r="B288" s="17">
        <f>$J$287</f>
        <v>3247796.4021402276</v>
      </c>
      <c r="C288" s="17">
        <f>IF($B288&lt;=0,0,$B288*(POWER(1+Calculator!$C$10/100,1/12)-1))</f>
        <v>13231.924566407053</v>
      </c>
      <c r="D288" s="17">
        <f t="shared" si="16"/>
        <v>3261028.3267066348</v>
      </c>
      <c r="E288" s="17">
        <f>$I$287</f>
        <v>1023549.1886835941</v>
      </c>
      <c r="F288" s="17">
        <f>IF(OR($D288&lt;=0,$A288&gt;Calculator!$C$11*12),0,MIN($D288,Calculator!$C$9/(1-(Calculator!$C$12/100)*MAX(0,1-$E288/MAX($D288,0.0001)))))</f>
        <v>0</v>
      </c>
      <c r="G288" s="17">
        <f>$F288*(Calculator!$C$12/100)*MAX(0,1-$E288/MAX($D288,0.0001))</f>
        <v>0</v>
      </c>
      <c r="H288" s="17">
        <f t="shared" si="17"/>
        <v>0</v>
      </c>
      <c r="I288" s="17">
        <f t="shared" si="18"/>
        <v>1023549.1886835941</v>
      </c>
      <c r="J288" s="17">
        <f t="shared" si="19"/>
        <v>3261028.3267066348</v>
      </c>
      <c r="K288" s="18">
        <f>IF(AND($J288&lt;=0.5,$A288&lt;=Calculator!$C$11*12),1,0)</f>
        <v>0</v>
      </c>
    </row>
    <row r="289" spans="1:11" x14ac:dyDescent="0.25">
      <c r="A289" s="19">
        <v>286</v>
      </c>
      <c r="B289" s="20">
        <f>$J$288</f>
        <v>3261028.3267066348</v>
      </c>
      <c r="C289" s="20">
        <f>IF($B289&lt;=0,0,$B289*(POWER(1+Calculator!$C$10/100,1/12)-1))</f>
        <v>13285.833064986495</v>
      </c>
      <c r="D289" s="20">
        <f t="shared" si="16"/>
        <v>3274314.1597716212</v>
      </c>
      <c r="E289" s="20">
        <f>$I$288</f>
        <v>1023549.1886835941</v>
      </c>
      <c r="F289" s="20">
        <f>IF(OR($D289&lt;=0,$A289&gt;Calculator!$C$11*12),0,MIN($D289,Calculator!$C$9/(1-(Calculator!$C$12/100)*MAX(0,1-$E289/MAX($D289,0.0001)))))</f>
        <v>0</v>
      </c>
      <c r="G289" s="20">
        <f>$F289*(Calculator!$C$12/100)*MAX(0,1-$E289/MAX($D289,0.0001))</f>
        <v>0</v>
      </c>
      <c r="H289" s="20">
        <f t="shared" si="17"/>
        <v>0</v>
      </c>
      <c r="I289" s="20">
        <f t="shared" si="18"/>
        <v>1023549.1886835941</v>
      </c>
      <c r="J289" s="20">
        <f t="shared" si="19"/>
        <v>3274314.1597716212</v>
      </c>
      <c r="K289" s="21">
        <f>IF(AND($J289&lt;=0.5,$A289&lt;=Calculator!$C$11*12),1,0)</f>
        <v>0</v>
      </c>
    </row>
    <row r="290" spans="1:11" x14ac:dyDescent="0.25">
      <c r="A290" s="16">
        <v>287</v>
      </c>
      <c r="B290" s="17">
        <f>$J$289</f>
        <v>3274314.1597716212</v>
      </c>
      <c r="C290" s="17">
        <f>IF($B290&lt;=0,0,$B290*(POWER(1+Calculator!$C$10/100,1/12)-1))</f>
        <v>13339.961193462137</v>
      </c>
      <c r="D290" s="17">
        <f t="shared" si="16"/>
        <v>3287654.1209650836</v>
      </c>
      <c r="E290" s="17">
        <f>$I$289</f>
        <v>1023549.1886835941</v>
      </c>
      <c r="F290" s="17">
        <f>IF(OR($D290&lt;=0,$A290&gt;Calculator!$C$11*12),0,MIN($D290,Calculator!$C$9/(1-(Calculator!$C$12/100)*MAX(0,1-$E290/MAX($D290,0.0001)))))</f>
        <v>0</v>
      </c>
      <c r="G290" s="17">
        <f>$F290*(Calculator!$C$12/100)*MAX(0,1-$E290/MAX($D290,0.0001))</f>
        <v>0</v>
      </c>
      <c r="H290" s="17">
        <f t="shared" si="17"/>
        <v>0</v>
      </c>
      <c r="I290" s="17">
        <f t="shared" si="18"/>
        <v>1023549.1886835941</v>
      </c>
      <c r="J290" s="17">
        <f t="shared" si="19"/>
        <v>3287654.1209650836</v>
      </c>
      <c r="K290" s="18">
        <f>IF(AND($J290&lt;=0.5,$A290&lt;=Calculator!$C$11*12),1,0)</f>
        <v>0</v>
      </c>
    </row>
    <row r="291" spans="1:11" x14ac:dyDescent="0.25">
      <c r="A291" s="19">
        <v>288</v>
      </c>
      <c r="B291" s="20">
        <f>$J$290</f>
        <v>3287654.1209650836</v>
      </c>
      <c r="C291" s="20">
        <f>IF($B291&lt;=0,0,$B291*(POWER(1+Calculator!$C$10/100,1/12)-1))</f>
        <v>13394.309846633369</v>
      </c>
      <c r="D291" s="20">
        <f t="shared" si="16"/>
        <v>3301048.4308117172</v>
      </c>
      <c r="E291" s="20">
        <f>$I$290</f>
        <v>1023549.1886835941</v>
      </c>
      <c r="F291" s="20">
        <f>IF(OR($D291&lt;=0,$A291&gt;Calculator!$C$11*12),0,MIN($D291,Calculator!$C$9/(1-(Calculator!$C$12/100)*MAX(0,1-$E291/MAX($D291,0.0001)))))</f>
        <v>0</v>
      </c>
      <c r="G291" s="20">
        <f>$F291*(Calculator!$C$12/100)*MAX(0,1-$E291/MAX($D291,0.0001))</f>
        <v>0</v>
      </c>
      <c r="H291" s="20">
        <f t="shared" si="17"/>
        <v>0</v>
      </c>
      <c r="I291" s="20">
        <f t="shared" si="18"/>
        <v>1023549.1886835941</v>
      </c>
      <c r="J291" s="20">
        <f t="shared" si="19"/>
        <v>3301048.4308117172</v>
      </c>
      <c r="K291" s="21">
        <f>IF(AND($J291&lt;=0.5,$A291&lt;=Calculator!$C$11*12),1,0)</f>
        <v>0</v>
      </c>
    </row>
    <row r="292" spans="1:11" x14ac:dyDescent="0.25">
      <c r="A292" s="16">
        <v>289</v>
      </c>
      <c r="B292" s="17">
        <f>$J$291</f>
        <v>3301048.4308117172</v>
      </c>
      <c r="C292" s="17">
        <f>IF($B292&lt;=0,0,$B292*(POWER(1+Calculator!$C$10/100,1/12)-1))</f>
        <v>13448.879922945092</v>
      </c>
      <c r="D292" s="17">
        <f t="shared" si="16"/>
        <v>3314497.3107346622</v>
      </c>
      <c r="E292" s="17">
        <f>$I$291</f>
        <v>1023549.1886835941</v>
      </c>
      <c r="F292" s="17">
        <f>IF(OR($D292&lt;=0,$A292&gt;Calculator!$C$11*12),0,MIN($D292,Calculator!$C$9/(1-(Calculator!$C$12/100)*MAX(0,1-$E292/MAX($D292,0.0001)))))</f>
        <v>0</v>
      </c>
      <c r="G292" s="17">
        <f>$F292*(Calculator!$C$12/100)*MAX(0,1-$E292/MAX($D292,0.0001))</f>
        <v>0</v>
      </c>
      <c r="H292" s="17">
        <f t="shared" si="17"/>
        <v>0</v>
      </c>
      <c r="I292" s="17">
        <f t="shared" si="18"/>
        <v>1023549.1886835941</v>
      </c>
      <c r="J292" s="17">
        <f t="shared" si="19"/>
        <v>3314497.3107346622</v>
      </c>
      <c r="K292" s="18">
        <f>IF(AND($J292&lt;=0.5,$A292&lt;=Calculator!$C$11*12),1,0)</f>
        <v>0</v>
      </c>
    </row>
    <row r="293" spans="1:11" x14ac:dyDescent="0.25">
      <c r="A293" s="19">
        <v>290</v>
      </c>
      <c r="B293" s="20">
        <f>$J$292</f>
        <v>3314497.3107346622</v>
      </c>
      <c r="C293" s="20">
        <f>IF($B293&lt;=0,0,$B293*(POWER(1+Calculator!$C$10/100,1/12)-1))</f>
        <v>13503.672324502595</v>
      </c>
      <c r="D293" s="20">
        <f t="shared" si="16"/>
        <v>3328000.9830591646</v>
      </c>
      <c r="E293" s="20">
        <f>$I$292</f>
        <v>1023549.1886835941</v>
      </c>
      <c r="F293" s="20">
        <f>IF(OR($D293&lt;=0,$A293&gt;Calculator!$C$11*12),0,MIN($D293,Calculator!$C$9/(1-(Calculator!$C$12/100)*MAX(0,1-$E293/MAX($D293,0.0001)))))</f>
        <v>0</v>
      </c>
      <c r="G293" s="20">
        <f>$F293*(Calculator!$C$12/100)*MAX(0,1-$E293/MAX($D293,0.0001))</f>
        <v>0</v>
      </c>
      <c r="H293" s="20">
        <f t="shared" si="17"/>
        <v>0</v>
      </c>
      <c r="I293" s="20">
        <f t="shared" si="18"/>
        <v>1023549.1886835941</v>
      </c>
      <c r="J293" s="20">
        <f t="shared" si="19"/>
        <v>3328000.9830591646</v>
      </c>
      <c r="K293" s="21">
        <f>IF(AND($J293&lt;=0.5,$A293&lt;=Calculator!$C$11*12),1,0)</f>
        <v>0</v>
      </c>
    </row>
    <row r="294" spans="1:11" x14ac:dyDescent="0.25">
      <c r="A294" s="16">
        <v>291</v>
      </c>
      <c r="B294" s="17">
        <f>$J$293</f>
        <v>3328000.9830591646</v>
      </c>
      <c r="C294" s="17">
        <f>IF($B294&lt;=0,0,$B294*(POWER(1+Calculator!$C$10/100,1/12)-1))</f>
        <v>13558.687957086444</v>
      </c>
      <c r="D294" s="17">
        <f t="shared" si="16"/>
        <v>3341559.6710162512</v>
      </c>
      <c r="E294" s="17">
        <f>$I$293</f>
        <v>1023549.1886835941</v>
      </c>
      <c r="F294" s="17">
        <f>IF(OR($D294&lt;=0,$A294&gt;Calculator!$C$11*12),0,MIN($D294,Calculator!$C$9/(1-(Calculator!$C$12/100)*MAX(0,1-$E294/MAX($D294,0.0001)))))</f>
        <v>0</v>
      </c>
      <c r="G294" s="17">
        <f>$F294*(Calculator!$C$12/100)*MAX(0,1-$E294/MAX($D294,0.0001))</f>
        <v>0</v>
      </c>
      <c r="H294" s="17">
        <f t="shared" si="17"/>
        <v>0</v>
      </c>
      <c r="I294" s="17">
        <f t="shared" si="18"/>
        <v>1023549.1886835941</v>
      </c>
      <c r="J294" s="17">
        <f t="shared" si="19"/>
        <v>3341559.6710162512</v>
      </c>
      <c r="K294" s="18">
        <f>IF(AND($J294&lt;=0.5,$A294&lt;=Calculator!$C$11*12),1,0)</f>
        <v>0</v>
      </c>
    </row>
    <row r="295" spans="1:11" x14ac:dyDescent="0.25">
      <c r="A295" s="19">
        <v>292</v>
      </c>
      <c r="B295" s="20">
        <f>$J$294</f>
        <v>3341559.6710162512</v>
      </c>
      <c r="C295" s="20">
        <f>IF($B295&lt;=0,0,$B295*(POWER(1+Calculator!$C$10/100,1/12)-1))</f>
        <v>13613.927730167477</v>
      </c>
      <c r="D295" s="20">
        <f t="shared" si="16"/>
        <v>3355173.5987464185</v>
      </c>
      <c r="E295" s="20">
        <f>$I$294</f>
        <v>1023549.1886835941</v>
      </c>
      <c r="F295" s="20">
        <f>IF(OR($D295&lt;=0,$A295&gt;Calculator!$C$11*12),0,MIN($D295,Calculator!$C$9/(1-(Calculator!$C$12/100)*MAX(0,1-$E295/MAX($D295,0.0001)))))</f>
        <v>0</v>
      </c>
      <c r="G295" s="20">
        <f>$F295*(Calculator!$C$12/100)*MAX(0,1-$E295/MAX($D295,0.0001))</f>
        <v>0</v>
      </c>
      <c r="H295" s="20">
        <f t="shared" si="17"/>
        <v>0</v>
      </c>
      <c r="I295" s="20">
        <f t="shared" si="18"/>
        <v>1023549.1886835941</v>
      </c>
      <c r="J295" s="20">
        <f t="shared" si="19"/>
        <v>3355173.5987464185</v>
      </c>
      <c r="K295" s="21">
        <f>IF(AND($J295&lt;=0.5,$A295&lt;=Calculator!$C$11*12),1,0)</f>
        <v>0</v>
      </c>
    </row>
    <row r="296" spans="1:11" x14ac:dyDescent="0.25">
      <c r="A296" s="16">
        <v>293</v>
      </c>
      <c r="B296" s="17">
        <f>$J$295</f>
        <v>3355173.5987464185</v>
      </c>
      <c r="C296" s="17">
        <f>IF($B296&lt;=0,0,$B296*(POWER(1+Calculator!$C$10/100,1/12)-1))</f>
        <v>13669.392556921821</v>
      </c>
      <c r="D296" s="17">
        <f t="shared" si="16"/>
        <v>3368842.9913033405</v>
      </c>
      <c r="E296" s="17">
        <f>$I$295</f>
        <v>1023549.1886835941</v>
      </c>
      <c r="F296" s="17">
        <f>IF(OR($D296&lt;=0,$A296&gt;Calculator!$C$11*12),0,MIN($D296,Calculator!$C$9/(1-(Calculator!$C$12/100)*MAX(0,1-$E296/MAX($D296,0.0001)))))</f>
        <v>0</v>
      </c>
      <c r="G296" s="17">
        <f>$F296*(Calculator!$C$12/100)*MAX(0,1-$E296/MAX($D296,0.0001))</f>
        <v>0</v>
      </c>
      <c r="H296" s="17">
        <f t="shared" si="17"/>
        <v>0</v>
      </c>
      <c r="I296" s="17">
        <f t="shared" si="18"/>
        <v>1023549.1886835941</v>
      </c>
      <c r="J296" s="17">
        <f t="shared" si="19"/>
        <v>3368842.9913033405</v>
      </c>
      <c r="K296" s="18">
        <f>IF(AND($J296&lt;=0.5,$A296&lt;=Calculator!$C$11*12),1,0)</f>
        <v>0</v>
      </c>
    </row>
    <row r="297" spans="1:11" x14ac:dyDescent="0.25">
      <c r="A297" s="19">
        <v>294</v>
      </c>
      <c r="B297" s="20">
        <f>$J$296</f>
        <v>3368842.9913033405</v>
      </c>
      <c r="C297" s="20">
        <f>IF($B297&lt;=0,0,$B297*(POWER(1+Calculator!$C$10/100,1/12)-1))</f>
        <v>13725.083354246002</v>
      </c>
      <c r="D297" s="20">
        <f t="shared" si="16"/>
        <v>3382568.0746575864</v>
      </c>
      <c r="E297" s="20">
        <f>$I$296</f>
        <v>1023549.1886835941</v>
      </c>
      <c r="F297" s="20">
        <f>IF(OR($D297&lt;=0,$A297&gt;Calculator!$C$11*12),0,MIN($D297,Calculator!$C$9/(1-(Calculator!$C$12/100)*MAX(0,1-$E297/MAX($D297,0.0001)))))</f>
        <v>0</v>
      </c>
      <c r="G297" s="20">
        <f>$F297*(Calculator!$C$12/100)*MAX(0,1-$E297/MAX($D297,0.0001))</f>
        <v>0</v>
      </c>
      <c r="H297" s="20">
        <f t="shared" si="17"/>
        <v>0</v>
      </c>
      <c r="I297" s="20">
        <f t="shared" si="18"/>
        <v>1023549.1886835941</v>
      </c>
      <c r="J297" s="20">
        <f t="shared" si="19"/>
        <v>3382568.0746575864</v>
      </c>
      <c r="K297" s="21">
        <f>IF(AND($J297&lt;=0.5,$A297&lt;=Calculator!$C$11*12),1,0)</f>
        <v>0</v>
      </c>
    </row>
    <row r="298" spans="1:11" x14ac:dyDescent="0.25">
      <c r="A298" s="16">
        <v>295</v>
      </c>
      <c r="B298" s="17">
        <f>$J$297</f>
        <v>3382568.0746575864</v>
      </c>
      <c r="C298" s="17">
        <f>IF($B298&lt;=0,0,$B298*(POWER(1+Calculator!$C$10/100,1/12)-1))</f>
        <v>13781.001042772092</v>
      </c>
      <c r="D298" s="17">
        <f t="shared" si="16"/>
        <v>3396349.0757003585</v>
      </c>
      <c r="E298" s="17">
        <f>$I$297</f>
        <v>1023549.1886835941</v>
      </c>
      <c r="F298" s="17">
        <f>IF(OR($D298&lt;=0,$A298&gt;Calculator!$C$11*12),0,MIN($D298,Calculator!$C$9/(1-(Calculator!$C$12/100)*MAX(0,1-$E298/MAX($D298,0.0001)))))</f>
        <v>0</v>
      </c>
      <c r="G298" s="17">
        <f>$F298*(Calculator!$C$12/100)*MAX(0,1-$E298/MAX($D298,0.0001))</f>
        <v>0</v>
      </c>
      <c r="H298" s="17">
        <f t="shared" si="17"/>
        <v>0</v>
      </c>
      <c r="I298" s="17">
        <f t="shared" si="18"/>
        <v>1023549.1886835941</v>
      </c>
      <c r="J298" s="17">
        <f t="shared" si="19"/>
        <v>3396349.0757003585</v>
      </c>
      <c r="K298" s="18">
        <f>IF(AND($J298&lt;=0.5,$A298&lt;=Calculator!$C$11*12),1,0)</f>
        <v>0</v>
      </c>
    </row>
    <row r="299" spans="1:11" x14ac:dyDescent="0.25">
      <c r="A299" s="19">
        <v>296</v>
      </c>
      <c r="B299" s="20">
        <f>$J$298</f>
        <v>3396349.0757003585</v>
      </c>
      <c r="C299" s="20">
        <f>IF($B299&lt;=0,0,$B299*(POWER(1+Calculator!$C$10/100,1/12)-1))</f>
        <v>13837.146546882932</v>
      </c>
      <c r="D299" s="20">
        <f t="shared" si="16"/>
        <v>3410186.2222472415</v>
      </c>
      <c r="E299" s="20">
        <f>$I$298</f>
        <v>1023549.1886835941</v>
      </c>
      <c r="F299" s="20">
        <f>IF(OR($D299&lt;=0,$A299&gt;Calculator!$C$11*12),0,MIN($D299,Calculator!$C$9/(1-(Calculator!$C$12/100)*MAX(0,1-$E299/MAX($D299,0.0001)))))</f>
        <v>0</v>
      </c>
      <c r="G299" s="20">
        <f>$F299*(Calculator!$C$12/100)*MAX(0,1-$E299/MAX($D299,0.0001))</f>
        <v>0</v>
      </c>
      <c r="H299" s="20">
        <f t="shared" si="17"/>
        <v>0</v>
      </c>
      <c r="I299" s="20">
        <f t="shared" si="18"/>
        <v>1023549.1886835941</v>
      </c>
      <c r="J299" s="20">
        <f t="shared" si="19"/>
        <v>3410186.2222472415</v>
      </c>
      <c r="K299" s="21">
        <f>IF(AND($J299&lt;=0.5,$A299&lt;=Calculator!$C$11*12),1,0)</f>
        <v>0</v>
      </c>
    </row>
    <row r="300" spans="1:11" x14ac:dyDescent="0.25">
      <c r="A300" s="16">
        <v>297</v>
      </c>
      <c r="B300" s="17">
        <f>$J$299</f>
        <v>3410186.2222472415</v>
      </c>
      <c r="C300" s="17">
        <f>IF($B300&lt;=0,0,$B300*(POWER(1+Calculator!$C$10/100,1/12)-1))</f>
        <v>13893.520794727416</v>
      </c>
      <c r="D300" s="17">
        <f t="shared" si="16"/>
        <v>3424079.7430419689</v>
      </c>
      <c r="E300" s="17">
        <f>$I$299</f>
        <v>1023549.1886835941</v>
      </c>
      <c r="F300" s="17">
        <f>IF(OR($D300&lt;=0,$A300&gt;Calculator!$C$11*12),0,MIN($D300,Calculator!$C$9/(1-(Calculator!$C$12/100)*MAX(0,1-$E300/MAX($D300,0.0001)))))</f>
        <v>0</v>
      </c>
      <c r="G300" s="17">
        <f>$F300*(Calculator!$C$12/100)*MAX(0,1-$E300/MAX($D300,0.0001))</f>
        <v>0</v>
      </c>
      <c r="H300" s="17">
        <f t="shared" si="17"/>
        <v>0</v>
      </c>
      <c r="I300" s="17">
        <f t="shared" si="18"/>
        <v>1023549.1886835941</v>
      </c>
      <c r="J300" s="17">
        <f t="shared" si="19"/>
        <v>3424079.7430419689</v>
      </c>
      <c r="K300" s="18">
        <f>IF(AND($J300&lt;=0.5,$A300&lt;=Calculator!$C$11*12),1,0)</f>
        <v>0</v>
      </c>
    </row>
    <row r="301" spans="1:11" x14ac:dyDescent="0.25">
      <c r="A301" s="19">
        <v>298</v>
      </c>
      <c r="B301" s="20">
        <f>$J$300</f>
        <v>3424079.7430419689</v>
      </c>
      <c r="C301" s="20">
        <f>IF($B301&lt;=0,0,$B301*(POWER(1+Calculator!$C$10/100,1/12)-1))</f>
        <v>13950.124718235827</v>
      </c>
      <c r="D301" s="20">
        <f t="shared" si="16"/>
        <v>3438029.8677602047</v>
      </c>
      <c r="E301" s="20">
        <f>$I$300</f>
        <v>1023549.1886835941</v>
      </c>
      <c r="F301" s="20">
        <f>IF(OR($D301&lt;=0,$A301&gt;Calculator!$C$11*12),0,MIN($D301,Calculator!$C$9/(1-(Calculator!$C$12/100)*MAX(0,1-$E301/MAX($D301,0.0001)))))</f>
        <v>0</v>
      </c>
      <c r="G301" s="20">
        <f>$F301*(Calculator!$C$12/100)*MAX(0,1-$E301/MAX($D301,0.0001))</f>
        <v>0</v>
      </c>
      <c r="H301" s="20">
        <f t="shared" si="17"/>
        <v>0</v>
      </c>
      <c r="I301" s="20">
        <f t="shared" si="18"/>
        <v>1023549.1886835941</v>
      </c>
      <c r="J301" s="20">
        <f t="shared" si="19"/>
        <v>3438029.8677602047</v>
      </c>
      <c r="K301" s="21">
        <f>IF(AND($J301&lt;=0.5,$A301&lt;=Calculator!$C$11*12),1,0)</f>
        <v>0</v>
      </c>
    </row>
    <row r="302" spans="1:11" x14ac:dyDescent="0.25">
      <c r="A302" s="16">
        <v>299</v>
      </c>
      <c r="B302" s="17">
        <f>$J$301</f>
        <v>3438029.8677602047</v>
      </c>
      <c r="C302" s="17">
        <f>IF($B302&lt;=0,0,$B302*(POWER(1+Calculator!$C$10/100,1/12)-1))</f>
        <v>14006.959253135254</v>
      </c>
      <c r="D302" s="17">
        <f t="shared" si="16"/>
        <v>3452036.8270133398</v>
      </c>
      <c r="E302" s="17">
        <f>$I$301</f>
        <v>1023549.1886835941</v>
      </c>
      <c r="F302" s="17">
        <f>IF(OR($D302&lt;=0,$A302&gt;Calculator!$C$11*12),0,MIN($D302,Calculator!$C$9/(1-(Calculator!$C$12/100)*MAX(0,1-$E302/MAX($D302,0.0001)))))</f>
        <v>0</v>
      </c>
      <c r="G302" s="17">
        <f>$F302*(Calculator!$C$12/100)*MAX(0,1-$E302/MAX($D302,0.0001))</f>
        <v>0</v>
      </c>
      <c r="H302" s="17">
        <f t="shared" si="17"/>
        <v>0</v>
      </c>
      <c r="I302" s="17">
        <f t="shared" si="18"/>
        <v>1023549.1886835941</v>
      </c>
      <c r="J302" s="17">
        <f t="shared" si="19"/>
        <v>3452036.8270133398</v>
      </c>
      <c r="K302" s="18">
        <f>IF(AND($J302&lt;=0.5,$A302&lt;=Calculator!$C$11*12),1,0)</f>
        <v>0</v>
      </c>
    </row>
    <row r="303" spans="1:11" x14ac:dyDescent="0.25">
      <c r="A303" s="19">
        <v>300</v>
      </c>
      <c r="B303" s="20">
        <f>$J$302</f>
        <v>3452036.8270133398</v>
      </c>
      <c r="C303" s="20">
        <f>IF($B303&lt;=0,0,$B303*(POWER(1+Calculator!$C$10/100,1/12)-1))</f>
        <v>14064.025338965044</v>
      </c>
      <c r="D303" s="20">
        <f t="shared" si="16"/>
        <v>3466100.8523523048</v>
      </c>
      <c r="E303" s="20">
        <f>$I$302</f>
        <v>1023549.1886835941</v>
      </c>
      <c r="F303" s="20">
        <f>IF(OR($D303&lt;=0,$A303&gt;Calculator!$C$11*12),0,MIN($D303,Calculator!$C$9/(1-(Calculator!$C$12/100)*MAX(0,1-$E303/MAX($D303,0.0001)))))</f>
        <v>0</v>
      </c>
      <c r="G303" s="20">
        <f>$F303*(Calculator!$C$12/100)*MAX(0,1-$E303/MAX($D303,0.0001))</f>
        <v>0</v>
      </c>
      <c r="H303" s="20">
        <f t="shared" si="17"/>
        <v>0</v>
      </c>
      <c r="I303" s="20">
        <f t="shared" si="18"/>
        <v>1023549.1886835941</v>
      </c>
      <c r="J303" s="20">
        <f t="shared" si="19"/>
        <v>3466100.8523523048</v>
      </c>
      <c r="K303" s="21">
        <f>IF(AND($J303&lt;=0.5,$A303&lt;=Calculator!$C$11*12),1,0)</f>
        <v>0</v>
      </c>
    </row>
    <row r="304" spans="1:11" x14ac:dyDescent="0.25">
      <c r="A304" s="16">
        <v>301</v>
      </c>
      <c r="B304" s="17">
        <f>$J$303</f>
        <v>3466100.8523523048</v>
      </c>
      <c r="C304" s="17">
        <f>IF($B304&lt;=0,0,$B304*(POWER(1+Calculator!$C$10/100,1/12)-1))</f>
        <v>14121.323919092356</v>
      </c>
      <c r="D304" s="17">
        <f t="shared" si="16"/>
        <v>3480222.1762713972</v>
      </c>
      <c r="E304" s="17">
        <f>$I$303</f>
        <v>1023549.1886835941</v>
      </c>
      <c r="F304" s="17">
        <f>IF(OR($D304&lt;=0,$A304&gt;Calculator!$C$11*12),0,MIN($D304,Calculator!$C$9/(1-(Calculator!$C$12/100)*MAX(0,1-$E304/MAX($D304,0.0001)))))</f>
        <v>0</v>
      </c>
      <c r="G304" s="17">
        <f>$F304*(Calculator!$C$12/100)*MAX(0,1-$E304/MAX($D304,0.0001))</f>
        <v>0</v>
      </c>
      <c r="H304" s="17">
        <f t="shared" si="17"/>
        <v>0</v>
      </c>
      <c r="I304" s="17">
        <f t="shared" si="18"/>
        <v>1023549.1886835941</v>
      </c>
      <c r="J304" s="17">
        <f t="shared" si="19"/>
        <v>3480222.1762713972</v>
      </c>
      <c r="K304" s="18">
        <f>IF(AND($J304&lt;=0.5,$A304&lt;=Calculator!$C$11*12),1,0)</f>
        <v>0</v>
      </c>
    </row>
    <row r="305" spans="1:11" x14ac:dyDescent="0.25">
      <c r="A305" s="19">
        <v>302</v>
      </c>
      <c r="B305" s="20">
        <f>$J$304</f>
        <v>3480222.1762713972</v>
      </c>
      <c r="C305" s="20">
        <f>IF($B305&lt;=0,0,$B305*(POWER(1+Calculator!$C$10/100,1/12)-1))</f>
        <v>14178.855940727732</v>
      </c>
      <c r="D305" s="20">
        <f t="shared" si="16"/>
        <v>3494401.0322121247</v>
      </c>
      <c r="E305" s="20">
        <f>$I$304</f>
        <v>1023549.1886835941</v>
      </c>
      <c r="F305" s="20">
        <f>IF(OR($D305&lt;=0,$A305&gt;Calculator!$C$11*12),0,MIN($D305,Calculator!$C$9/(1-(Calculator!$C$12/100)*MAX(0,1-$E305/MAX($D305,0.0001)))))</f>
        <v>0</v>
      </c>
      <c r="G305" s="20">
        <f>$F305*(Calculator!$C$12/100)*MAX(0,1-$E305/MAX($D305,0.0001))</f>
        <v>0</v>
      </c>
      <c r="H305" s="20">
        <f t="shared" si="17"/>
        <v>0</v>
      </c>
      <c r="I305" s="20">
        <f t="shared" si="18"/>
        <v>1023549.1886835941</v>
      </c>
      <c r="J305" s="20">
        <f t="shared" si="19"/>
        <v>3494401.0322121247</v>
      </c>
      <c r="K305" s="21">
        <f>IF(AND($J305&lt;=0.5,$A305&lt;=Calculator!$C$11*12),1,0)</f>
        <v>0</v>
      </c>
    </row>
    <row r="306" spans="1:11" x14ac:dyDescent="0.25">
      <c r="A306" s="16">
        <v>303</v>
      </c>
      <c r="B306" s="17">
        <f>$J$305</f>
        <v>3494401.0322121247</v>
      </c>
      <c r="C306" s="17">
        <f>IF($B306&lt;=0,0,$B306*(POWER(1+Calculator!$C$10/100,1/12)-1))</f>
        <v>14236.622354940773</v>
      </c>
      <c r="D306" s="17">
        <f t="shared" si="16"/>
        <v>3508637.6545670656</v>
      </c>
      <c r="E306" s="17">
        <f>$I$305</f>
        <v>1023549.1886835941</v>
      </c>
      <c r="F306" s="17">
        <f>IF(OR($D306&lt;=0,$A306&gt;Calculator!$C$11*12),0,MIN($D306,Calculator!$C$9/(1-(Calculator!$C$12/100)*MAX(0,1-$E306/MAX($D306,0.0001)))))</f>
        <v>0</v>
      </c>
      <c r="G306" s="17">
        <f>$F306*(Calculator!$C$12/100)*MAX(0,1-$E306/MAX($D306,0.0001))</f>
        <v>0</v>
      </c>
      <c r="H306" s="17">
        <f t="shared" si="17"/>
        <v>0</v>
      </c>
      <c r="I306" s="17">
        <f t="shared" si="18"/>
        <v>1023549.1886835941</v>
      </c>
      <c r="J306" s="17">
        <f t="shared" si="19"/>
        <v>3508637.6545670656</v>
      </c>
      <c r="K306" s="18">
        <f>IF(AND($J306&lt;=0.5,$A306&lt;=Calculator!$C$11*12),1,0)</f>
        <v>0</v>
      </c>
    </row>
    <row r="307" spans="1:11" x14ac:dyDescent="0.25">
      <c r="A307" s="19">
        <v>304</v>
      </c>
      <c r="B307" s="20">
        <f>$J$306</f>
        <v>3508637.6545670656</v>
      </c>
      <c r="C307" s="20">
        <f>IF($B307&lt;=0,0,$B307*(POWER(1+Calculator!$C$10/100,1/12)-1))</f>
        <v>14294.624116675857</v>
      </c>
      <c r="D307" s="20">
        <f t="shared" si="16"/>
        <v>3522932.2786837416</v>
      </c>
      <c r="E307" s="20">
        <f>$I$306</f>
        <v>1023549.1886835941</v>
      </c>
      <c r="F307" s="20">
        <f>IF(OR($D307&lt;=0,$A307&gt;Calculator!$C$11*12),0,MIN($D307,Calculator!$C$9/(1-(Calculator!$C$12/100)*MAX(0,1-$E307/MAX($D307,0.0001)))))</f>
        <v>0</v>
      </c>
      <c r="G307" s="20">
        <f>$F307*(Calculator!$C$12/100)*MAX(0,1-$E307/MAX($D307,0.0001))</f>
        <v>0</v>
      </c>
      <c r="H307" s="20">
        <f t="shared" si="17"/>
        <v>0</v>
      </c>
      <c r="I307" s="20">
        <f t="shared" si="18"/>
        <v>1023549.1886835941</v>
      </c>
      <c r="J307" s="20">
        <f t="shared" si="19"/>
        <v>3522932.2786837416</v>
      </c>
      <c r="K307" s="21">
        <f>IF(AND($J307&lt;=0.5,$A307&lt;=Calculator!$C$11*12),1,0)</f>
        <v>0</v>
      </c>
    </row>
    <row r="308" spans="1:11" x14ac:dyDescent="0.25">
      <c r="A308" s="16">
        <v>305</v>
      </c>
      <c r="B308" s="17">
        <f>$J$307</f>
        <v>3522932.2786837416</v>
      </c>
      <c r="C308" s="17">
        <f>IF($B308&lt;=0,0,$B308*(POWER(1+Calculator!$C$10/100,1/12)-1))</f>
        <v>14352.862184767921</v>
      </c>
      <c r="D308" s="17">
        <f t="shared" si="16"/>
        <v>3537285.1408685097</v>
      </c>
      <c r="E308" s="17">
        <f>$I$307</f>
        <v>1023549.1886835941</v>
      </c>
      <c r="F308" s="17">
        <f>IF(OR($D308&lt;=0,$A308&gt;Calculator!$C$11*12),0,MIN($D308,Calculator!$C$9/(1-(Calculator!$C$12/100)*MAX(0,1-$E308/MAX($D308,0.0001)))))</f>
        <v>0</v>
      </c>
      <c r="G308" s="17">
        <f>$F308*(Calculator!$C$12/100)*MAX(0,1-$E308/MAX($D308,0.0001))</f>
        <v>0</v>
      </c>
      <c r="H308" s="17">
        <f t="shared" si="17"/>
        <v>0</v>
      </c>
      <c r="I308" s="17">
        <f t="shared" si="18"/>
        <v>1023549.1886835941</v>
      </c>
      <c r="J308" s="17">
        <f t="shared" si="19"/>
        <v>3537285.1408685097</v>
      </c>
      <c r="K308" s="18">
        <f>IF(AND($J308&lt;=0.5,$A308&lt;=Calculator!$C$11*12),1,0)</f>
        <v>0</v>
      </c>
    </row>
    <row r="309" spans="1:11" x14ac:dyDescent="0.25">
      <c r="A309" s="19">
        <v>306</v>
      </c>
      <c r="B309" s="20">
        <f>$J$308</f>
        <v>3537285.1408685097</v>
      </c>
      <c r="C309" s="20">
        <f>IF($B309&lt;=0,0,$B309*(POWER(1+Calculator!$C$10/100,1/12)-1))</f>
        <v>14411.337521958312</v>
      </c>
      <c r="D309" s="20">
        <f t="shared" si="16"/>
        <v>3551696.4783904678</v>
      </c>
      <c r="E309" s="20">
        <f>$I$308</f>
        <v>1023549.1886835941</v>
      </c>
      <c r="F309" s="20">
        <f>IF(OR($D309&lt;=0,$A309&gt;Calculator!$C$11*12),0,MIN($D309,Calculator!$C$9/(1-(Calculator!$C$12/100)*MAX(0,1-$E309/MAX($D309,0.0001)))))</f>
        <v>0</v>
      </c>
      <c r="G309" s="20">
        <f>$F309*(Calculator!$C$12/100)*MAX(0,1-$E309/MAX($D309,0.0001))</f>
        <v>0</v>
      </c>
      <c r="H309" s="20">
        <f t="shared" si="17"/>
        <v>0</v>
      </c>
      <c r="I309" s="20">
        <f t="shared" si="18"/>
        <v>1023549.1886835941</v>
      </c>
      <c r="J309" s="20">
        <f t="shared" si="19"/>
        <v>3551696.4783904678</v>
      </c>
      <c r="K309" s="21">
        <f>IF(AND($J309&lt;=0.5,$A309&lt;=Calculator!$C$11*12),1,0)</f>
        <v>0</v>
      </c>
    </row>
    <row r="310" spans="1:11" x14ac:dyDescent="0.25">
      <c r="A310" s="16">
        <v>307</v>
      </c>
      <c r="B310" s="17">
        <f>$J$309</f>
        <v>3551696.4783904678</v>
      </c>
      <c r="C310" s="17">
        <f>IF($B310&lt;=0,0,$B310*(POWER(1+Calculator!$C$10/100,1/12)-1))</f>
        <v>14470.051094910705</v>
      </c>
      <c r="D310" s="17">
        <f t="shared" si="16"/>
        <v>3566166.5294853784</v>
      </c>
      <c r="E310" s="17">
        <f>$I$309</f>
        <v>1023549.1886835941</v>
      </c>
      <c r="F310" s="17">
        <f>IF(OR($D310&lt;=0,$A310&gt;Calculator!$C$11*12),0,MIN($D310,Calculator!$C$9/(1-(Calculator!$C$12/100)*MAX(0,1-$E310/MAX($D310,0.0001)))))</f>
        <v>0</v>
      </c>
      <c r="G310" s="17">
        <f>$F310*(Calculator!$C$12/100)*MAX(0,1-$E310/MAX($D310,0.0001))</f>
        <v>0</v>
      </c>
      <c r="H310" s="17">
        <f t="shared" si="17"/>
        <v>0</v>
      </c>
      <c r="I310" s="17">
        <f t="shared" si="18"/>
        <v>1023549.1886835941</v>
      </c>
      <c r="J310" s="17">
        <f t="shared" si="19"/>
        <v>3566166.5294853784</v>
      </c>
      <c r="K310" s="18">
        <f>IF(AND($J310&lt;=0.5,$A310&lt;=Calculator!$C$11*12),1,0)</f>
        <v>0</v>
      </c>
    </row>
    <row r="311" spans="1:11" x14ac:dyDescent="0.25">
      <c r="A311" s="19">
        <v>308</v>
      </c>
      <c r="B311" s="20">
        <f>$J$310</f>
        <v>3566166.5294853784</v>
      </c>
      <c r="C311" s="20">
        <f>IF($B311&lt;=0,0,$B311*(POWER(1+Calculator!$C$10/100,1/12)-1))</f>
        <v>14529.003874227088</v>
      </c>
      <c r="D311" s="20">
        <f t="shared" si="16"/>
        <v>3580695.5333596054</v>
      </c>
      <c r="E311" s="20">
        <f>$I$310</f>
        <v>1023549.1886835941</v>
      </c>
      <c r="F311" s="20">
        <f>IF(OR($D311&lt;=0,$A311&gt;Calculator!$C$11*12),0,MIN($D311,Calculator!$C$9/(1-(Calculator!$C$12/100)*MAX(0,1-$E311/MAX($D311,0.0001)))))</f>
        <v>0</v>
      </c>
      <c r="G311" s="20">
        <f>$F311*(Calculator!$C$12/100)*MAX(0,1-$E311/MAX($D311,0.0001))</f>
        <v>0</v>
      </c>
      <c r="H311" s="20">
        <f t="shared" si="17"/>
        <v>0</v>
      </c>
      <c r="I311" s="20">
        <f t="shared" si="18"/>
        <v>1023549.1886835941</v>
      </c>
      <c r="J311" s="20">
        <f t="shared" si="19"/>
        <v>3580695.5333596054</v>
      </c>
      <c r="K311" s="21">
        <f>IF(AND($J311&lt;=0.5,$A311&lt;=Calculator!$C$11*12),1,0)</f>
        <v>0</v>
      </c>
    </row>
    <row r="312" spans="1:11" x14ac:dyDescent="0.25">
      <c r="A312" s="16">
        <v>309</v>
      </c>
      <c r="B312" s="17">
        <f>$J$311</f>
        <v>3580695.5333596054</v>
      </c>
      <c r="C312" s="17">
        <f>IF($B312&lt;=0,0,$B312*(POWER(1+Calculator!$C$10/100,1/12)-1))</f>
        <v>14588.196834463795</v>
      </c>
      <c r="D312" s="17">
        <f t="shared" si="16"/>
        <v>3595283.730194069</v>
      </c>
      <c r="E312" s="17">
        <f>$I$311</f>
        <v>1023549.1886835941</v>
      </c>
      <c r="F312" s="17">
        <f>IF(OR($D312&lt;=0,$A312&gt;Calculator!$C$11*12),0,MIN($D312,Calculator!$C$9/(1-(Calculator!$C$12/100)*MAX(0,1-$E312/MAX($D312,0.0001)))))</f>
        <v>0</v>
      </c>
      <c r="G312" s="17">
        <f>$F312*(Calculator!$C$12/100)*MAX(0,1-$E312/MAX($D312,0.0001))</f>
        <v>0</v>
      </c>
      <c r="H312" s="17">
        <f t="shared" si="17"/>
        <v>0</v>
      </c>
      <c r="I312" s="17">
        <f t="shared" si="18"/>
        <v>1023549.1886835941</v>
      </c>
      <c r="J312" s="17">
        <f t="shared" si="19"/>
        <v>3595283.730194069</v>
      </c>
      <c r="K312" s="18">
        <f>IF(AND($J312&lt;=0.5,$A312&lt;=Calculator!$C$11*12),1,0)</f>
        <v>0</v>
      </c>
    </row>
    <row r="313" spans="1:11" x14ac:dyDescent="0.25">
      <c r="A313" s="19">
        <v>310</v>
      </c>
      <c r="B313" s="20">
        <f>$J$312</f>
        <v>3595283.730194069</v>
      </c>
      <c r="C313" s="20">
        <f>IF($B313&lt;=0,0,$B313*(POWER(1+Calculator!$C$10/100,1/12)-1))</f>
        <v>14647.630954147626</v>
      </c>
      <c r="D313" s="20">
        <f t="shared" si="16"/>
        <v>3609931.3611482168</v>
      </c>
      <c r="E313" s="20">
        <f>$I$312</f>
        <v>1023549.1886835941</v>
      </c>
      <c r="F313" s="20">
        <f>IF(OR($D313&lt;=0,$A313&gt;Calculator!$C$11*12),0,MIN($D313,Calculator!$C$9/(1-(Calculator!$C$12/100)*MAX(0,1-$E313/MAX($D313,0.0001)))))</f>
        <v>0</v>
      </c>
      <c r="G313" s="20">
        <f>$F313*(Calculator!$C$12/100)*MAX(0,1-$E313/MAX($D313,0.0001))</f>
        <v>0</v>
      </c>
      <c r="H313" s="20">
        <f t="shared" si="17"/>
        <v>0</v>
      </c>
      <c r="I313" s="20">
        <f t="shared" si="18"/>
        <v>1023549.1886835941</v>
      </c>
      <c r="J313" s="20">
        <f t="shared" si="19"/>
        <v>3609931.3611482168</v>
      </c>
      <c r="K313" s="21">
        <f>IF(AND($J313&lt;=0.5,$A313&lt;=Calculator!$C$11*12),1,0)</f>
        <v>0</v>
      </c>
    </row>
    <row r="314" spans="1:11" x14ac:dyDescent="0.25">
      <c r="A314" s="16">
        <v>311</v>
      </c>
      <c r="B314" s="17">
        <f>$J$313</f>
        <v>3609931.3611482168</v>
      </c>
      <c r="C314" s="17">
        <f>IF($B314&lt;=0,0,$B314*(POWER(1+Calculator!$C$10/100,1/12)-1))</f>
        <v>14707.307215792023</v>
      </c>
      <c r="D314" s="17">
        <f t="shared" si="16"/>
        <v>3624638.6683640089</v>
      </c>
      <c r="E314" s="17">
        <f>$I$313</f>
        <v>1023549.1886835941</v>
      </c>
      <c r="F314" s="17">
        <f>IF(OR($D314&lt;=0,$A314&gt;Calculator!$C$11*12),0,MIN($D314,Calculator!$C$9/(1-(Calculator!$C$12/100)*MAX(0,1-$E314/MAX($D314,0.0001)))))</f>
        <v>0</v>
      </c>
      <c r="G314" s="17">
        <f>$F314*(Calculator!$C$12/100)*MAX(0,1-$E314/MAX($D314,0.0001))</f>
        <v>0</v>
      </c>
      <c r="H314" s="17">
        <f t="shared" si="17"/>
        <v>0</v>
      </c>
      <c r="I314" s="17">
        <f t="shared" si="18"/>
        <v>1023549.1886835941</v>
      </c>
      <c r="J314" s="17">
        <f t="shared" si="19"/>
        <v>3624638.6683640089</v>
      </c>
      <c r="K314" s="18">
        <f>IF(AND($J314&lt;=0.5,$A314&lt;=Calculator!$C$11*12),1,0)</f>
        <v>0</v>
      </c>
    </row>
    <row r="315" spans="1:11" x14ac:dyDescent="0.25">
      <c r="A315" s="19">
        <v>312</v>
      </c>
      <c r="B315" s="20">
        <f>$J$314</f>
        <v>3624638.6683640089</v>
      </c>
      <c r="C315" s="20">
        <f>IF($B315&lt;=0,0,$B315*(POWER(1+Calculator!$C$10/100,1/12)-1))</f>
        <v>14767.226605913305</v>
      </c>
      <c r="D315" s="20">
        <f t="shared" si="16"/>
        <v>3639405.894969922</v>
      </c>
      <c r="E315" s="20">
        <f>$I$314</f>
        <v>1023549.1886835941</v>
      </c>
      <c r="F315" s="20">
        <f>IF(OR($D315&lt;=0,$A315&gt;Calculator!$C$11*12),0,MIN($D315,Calculator!$C$9/(1-(Calculator!$C$12/100)*MAX(0,1-$E315/MAX($D315,0.0001)))))</f>
        <v>0</v>
      </c>
      <c r="G315" s="20">
        <f>$F315*(Calculator!$C$12/100)*MAX(0,1-$E315/MAX($D315,0.0001))</f>
        <v>0</v>
      </c>
      <c r="H315" s="20">
        <f t="shared" si="17"/>
        <v>0</v>
      </c>
      <c r="I315" s="20">
        <f t="shared" si="18"/>
        <v>1023549.1886835941</v>
      </c>
      <c r="J315" s="20">
        <f t="shared" si="19"/>
        <v>3639405.894969922</v>
      </c>
      <c r="K315" s="21">
        <f>IF(AND($J315&lt;=0.5,$A315&lt;=Calculator!$C$11*12),1,0)</f>
        <v>0</v>
      </c>
    </row>
    <row r="316" spans="1:11" x14ac:dyDescent="0.25">
      <c r="A316" s="16">
        <v>313</v>
      </c>
      <c r="B316" s="17">
        <f>$J$315</f>
        <v>3639405.894969922</v>
      </c>
      <c r="C316" s="17">
        <f>IF($B316&lt;=0,0,$B316*(POWER(1+Calculator!$C$10/100,1/12)-1))</f>
        <v>14827.390115046981</v>
      </c>
      <c r="D316" s="17">
        <f t="shared" si="16"/>
        <v>3654233.2850849689</v>
      </c>
      <c r="E316" s="17">
        <f>$I$315</f>
        <v>1023549.1886835941</v>
      </c>
      <c r="F316" s="17">
        <f>IF(OR($D316&lt;=0,$A316&gt;Calculator!$C$11*12),0,MIN($D316,Calculator!$C$9/(1-(Calculator!$C$12/100)*MAX(0,1-$E316/MAX($D316,0.0001)))))</f>
        <v>0</v>
      </c>
      <c r="G316" s="17">
        <f>$F316*(Calculator!$C$12/100)*MAX(0,1-$E316/MAX($D316,0.0001))</f>
        <v>0</v>
      </c>
      <c r="H316" s="17">
        <f t="shared" si="17"/>
        <v>0</v>
      </c>
      <c r="I316" s="17">
        <f t="shared" si="18"/>
        <v>1023549.1886835941</v>
      </c>
      <c r="J316" s="17">
        <f t="shared" si="19"/>
        <v>3654233.2850849689</v>
      </c>
      <c r="K316" s="18">
        <f>IF(AND($J316&lt;=0.5,$A316&lt;=Calculator!$C$11*12),1,0)</f>
        <v>0</v>
      </c>
    </row>
    <row r="317" spans="1:11" x14ac:dyDescent="0.25">
      <c r="A317" s="19">
        <v>314</v>
      </c>
      <c r="B317" s="20">
        <f>$J$316</f>
        <v>3654233.2850849689</v>
      </c>
      <c r="C317" s="20">
        <f>IF($B317&lt;=0,0,$B317*(POWER(1+Calculator!$C$10/100,1/12)-1))</f>
        <v>14887.798737764126</v>
      </c>
      <c r="D317" s="20">
        <f t="shared" si="16"/>
        <v>3669121.0838227328</v>
      </c>
      <c r="E317" s="20">
        <f>$I$316</f>
        <v>1023549.1886835941</v>
      </c>
      <c r="F317" s="20">
        <f>IF(OR($D317&lt;=0,$A317&gt;Calculator!$C$11*12),0,MIN($D317,Calculator!$C$9/(1-(Calculator!$C$12/100)*MAX(0,1-$E317/MAX($D317,0.0001)))))</f>
        <v>0</v>
      </c>
      <c r="G317" s="20">
        <f>$F317*(Calculator!$C$12/100)*MAX(0,1-$E317/MAX($D317,0.0001))</f>
        <v>0</v>
      </c>
      <c r="H317" s="20">
        <f t="shared" si="17"/>
        <v>0</v>
      </c>
      <c r="I317" s="20">
        <f t="shared" si="18"/>
        <v>1023549.1886835941</v>
      </c>
      <c r="J317" s="20">
        <f t="shared" si="19"/>
        <v>3669121.0838227328</v>
      </c>
      <c r="K317" s="21">
        <f>IF(AND($J317&lt;=0.5,$A317&lt;=Calculator!$C$11*12),1,0)</f>
        <v>0</v>
      </c>
    </row>
    <row r="318" spans="1:11" x14ac:dyDescent="0.25">
      <c r="A318" s="16">
        <v>315</v>
      </c>
      <c r="B318" s="17">
        <f>$J$317</f>
        <v>3669121.0838227328</v>
      </c>
      <c r="C318" s="17">
        <f>IF($B318&lt;=0,0,$B318*(POWER(1+Calculator!$C$10/100,1/12)-1))</f>
        <v>14948.453472687819</v>
      </c>
      <c r="D318" s="17">
        <f t="shared" si="16"/>
        <v>3684069.5372954207</v>
      </c>
      <c r="E318" s="17">
        <f>$I$317</f>
        <v>1023549.1886835941</v>
      </c>
      <c r="F318" s="17">
        <f>IF(OR($D318&lt;=0,$A318&gt;Calculator!$C$11*12),0,MIN($D318,Calculator!$C$9/(1-(Calculator!$C$12/100)*MAX(0,1-$E318/MAX($D318,0.0001)))))</f>
        <v>0</v>
      </c>
      <c r="G318" s="17">
        <f>$F318*(Calculator!$C$12/100)*MAX(0,1-$E318/MAX($D318,0.0001))</f>
        <v>0</v>
      </c>
      <c r="H318" s="17">
        <f t="shared" si="17"/>
        <v>0</v>
      </c>
      <c r="I318" s="17">
        <f t="shared" si="18"/>
        <v>1023549.1886835941</v>
      </c>
      <c r="J318" s="17">
        <f t="shared" si="19"/>
        <v>3684069.5372954207</v>
      </c>
      <c r="K318" s="18">
        <f>IF(AND($J318&lt;=0.5,$A318&lt;=Calculator!$C$11*12),1,0)</f>
        <v>0</v>
      </c>
    </row>
    <row r="319" spans="1:11" x14ac:dyDescent="0.25">
      <c r="A319" s="19">
        <v>316</v>
      </c>
      <c r="B319" s="20">
        <f>$J$318</f>
        <v>3684069.5372954207</v>
      </c>
      <c r="C319" s="20">
        <f>IF($B319&lt;=0,0,$B319*(POWER(1+Calculator!$C$10/100,1/12)-1))</f>
        <v>15009.355322509658</v>
      </c>
      <c r="D319" s="20">
        <f t="shared" si="16"/>
        <v>3699078.8926179302</v>
      </c>
      <c r="E319" s="20">
        <f>$I$318</f>
        <v>1023549.1886835941</v>
      </c>
      <c r="F319" s="20">
        <f>IF(OR($D319&lt;=0,$A319&gt;Calculator!$C$11*12),0,MIN($D319,Calculator!$C$9/(1-(Calculator!$C$12/100)*MAX(0,1-$E319/MAX($D319,0.0001)))))</f>
        <v>0</v>
      </c>
      <c r="G319" s="20">
        <f>$F319*(Calculator!$C$12/100)*MAX(0,1-$E319/MAX($D319,0.0001))</f>
        <v>0</v>
      </c>
      <c r="H319" s="20">
        <f t="shared" si="17"/>
        <v>0</v>
      </c>
      <c r="I319" s="20">
        <f t="shared" si="18"/>
        <v>1023549.1886835941</v>
      </c>
      <c r="J319" s="20">
        <f t="shared" si="19"/>
        <v>3699078.8926179302</v>
      </c>
      <c r="K319" s="21">
        <f>IF(AND($J319&lt;=0.5,$A319&lt;=Calculator!$C$11*12),1,0)</f>
        <v>0</v>
      </c>
    </row>
    <row r="320" spans="1:11" x14ac:dyDescent="0.25">
      <c r="A320" s="16">
        <v>317</v>
      </c>
      <c r="B320" s="17">
        <f>$J$319</f>
        <v>3699078.8926179302</v>
      </c>
      <c r="C320" s="17">
        <f>IF($B320&lt;=0,0,$B320*(POWER(1+Calculator!$C$10/100,1/12)-1))</f>
        <v>15070.505294006323</v>
      </c>
      <c r="D320" s="17">
        <f t="shared" si="16"/>
        <v>3714149.3979119365</v>
      </c>
      <c r="E320" s="17">
        <f>$I$319</f>
        <v>1023549.1886835941</v>
      </c>
      <c r="F320" s="17">
        <f>IF(OR($D320&lt;=0,$A320&gt;Calculator!$C$11*12),0,MIN($D320,Calculator!$C$9/(1-(Calculator!$C$12/100)*MAX(0,1-$E320/MAX($D320,0.0001)))))</f>
        <v>0</v>
      </c>
      <c r="G320" s="17">
        <f>$F320*(Calculator!$C$12/100)*MAX(0,1-$E320/MAX($D320,0.0001))</f>
        <v>0</v>
      </c>
      <c r="H320" s="17">
        <f t="shared" si="17"/>
        <v>0</v>
      </c>
      <c r="I320" s="17">
        <f t="shared" si="18"/>
        <v>1023549.1886835941</v>
      </c>
      <c r="J320" s="17">
        <f t="shared" si="19"/>
        <v>3714149.3979119365</v>
      </c>
      <c r="K320" s="18">
        <f>IF(AND($J320&lt;=0.5,$A320&lt;=Calculator!$C$11*12),1,0)</f>
        <v>0</v>
      </c>
    </row>
    <row r="321" spans="1:11" x14ac:dyDescent="0.25">
      <c r="A321" s="19">
        <v>318</v>
      </c>
      <c r="B321" s="20">
        <f>$J$320</f>
        <v>3714149.3979119365</v>
      </c>
      <c r="C321" s="20">
        <f>IF($B321&lt;=0,0,$B321*(POWER(1+Calculator!$C$10/100,1/12)-1))</f>
        <v>15131.904398056233</v>
      </c>
      <c r="D321" s="20">
        <f t="shared" si="16"/>
        <v>3729281.3023099927</v>
      </c>
      <c r="E321" s="20">
        <f>$I$320</f>
        <v>1023549.1886835941</v>
      </c>
      <c r="F321" s="20">
        <f>IF(OR($D321&lt;=0,$A321&gt;Calculator!$C$11*12),0,MIN($D321,Calculator!$C$9/(1-(Calculator!$C$12/100)*MAX(0,1-$E321/MAX($D321,0.0001)))))</f>
        <v>0</v>
      </c>
      <c r="G321" s="20">
        <f>$F321*(Calculator!$C$12/100)*MAX(0,1-$E321/MAX($D321,0.0001))</f>
        <v>0</v>
      </c>
      <c r="H321" s="20">
        <f t="shared" si="17"/>
        <v>0</v>
      </c>
      <c r="I321" s="20">
        <f t="shared" si="18"/>
        <v>1023549.1886835941</v>
      </c>
      <c r="J321" s="20">
        <f t="shared" si="19"/>
        <v>3729281.3023099927</v>
      </c>
      <c r="K321" s="21">
        <f>IF(AND($J321&lt;=0.5,$A321&lt;=Calculator!$C$11*12),1,0)</f>
        <v>0</v>
      </c>
    </row>
    <row r="322" spans="1:11" x14ac:dyDescent="0.25">
      <c r="A322" s="16">
        <v>319</v>
      </c>
      <c r="B322" s="17">
        <f>$J$321</f>
        <v>3729281.3023099927</v>
      </c>
      <c r="C322" s="17">
        <f>IF($B322&lt;=0,0,$B322*(POWER(1+Calculator!$C$10/100,1/12)-1))</f>
        <v>15193.553649656247</v>
      </c>
      <c r="D322" s="17">
        <f t="shared" si="16"/>
        <v>3744474.8559596492</v>
      </c>
      <c r="E322" s="17">
        <f>$I$321</f>
        <v>1023549.1886835941</v>
      </c>
      <c r="F322" s="17">
        <f>IF(OR($D322&lt;=0,$A322&gt;Calculator!$C$11*12),0,MIN($D322,Calculator!$C$9/(1-(Calculator!$C$12/100)*MAX(0,1-$E322/MAX($D322,0.0001)))))</f>
        <v>0</v>
      </c>
      <c r="G322" s="17">
        <f>$F322*(Calculator!$C$12/100)*MAX(0,1-$E322/MAX($D322,0.0001))</f>
        <v>0</v>
      </c>
      <c r="H322" s="17">
        <f t="shared" si="17"/>
        <v>0</v>
      </c>
      <c r="I322" s="17">
        <f t="shared" si="18"/>
        <v>1023549.1886835941</v>
      </c>
      <c r="J322" s="17">
        <f t="shared" si="19"/>
        <v>3744474.8559596492</v>
      </c>
      <c r="K322" s="18">
        <f>IF(AND($J322&lt;=0.5,$A322&lt;=Calculator!$C$11*12),1,0)</f>
        <v>0</v>
      </c>
    </row>
    <row r="323" spans="1:11" x14ac:dyDescent="0.25">
      <c r="A323" s="19">
        <v>320</v>
      </c>
      <c r="B323" s="20">
        <f>$J$322</f>
        <v>3744474.8559596492</v>
      </c>
      <c r="C323" s="20">
        <f>IF($B323&lt;=0,0,$B323*(POWER(1+Calculator!$C$10/100,1/12)-1))</f>
        <v>15255.45406793845</v>
      </c>
      <c r="D323" s="20">
        <f t="shared" si="16"/>
        <v>3759730.3100275877</v>
      </c>
      <c r="E323" s="20">
        <f>$I$322</f>
        <v>1023549.1886835941</v>
      </c>
      <c r="F323" s="20">
        <f>IF(OR($D323&lt;=0,$A323&gt;Calculator!$C$11*12),0,MIN($D323,Calculator!$C$9/(1-(Calculator!$C$12/100)*MAX(0,1-$E323/MAX($D323,0.0001)))))</f>
        <v>0</v>
      </c>
      <c r="G323" s="20">
        <f>$F323*(Calculator!$C$12/100)*MAX(0,1-$E323/MAX($D323,0.0001))</f>
        <v>0</v>
      </c>
      <c r="H323" s="20">
        <f t="shared" si="17"/>
        <v>0</v>
      </c>
      <c r="I323" s="20">
        <f t="shared" si="18"/>
        <v>1023549.1886835941</v>
      </c>
      <c r="J323" s="20">
        <f t="shared" si="19"/>
        <v>3759730.3100275877</v>
      </c>
      <c r="K323" s="21">
        <f>IF(AND($J323&lt;=0.5,$A323&lt;=Calculator!$C$11*12),1,0)</f>
        <v>0</v>
      </c>
    </row>
    <row r="324" spans="1:11" x14ac:dyDescent="0.25">
      <c r="A324" s="16">
        <v>321</v>
      </c>
      <c r="B324" s="17">
        <f>$J$323</f>
        <v>3759730.3100275877</v>
      </c>
      <c r="C324" s="17">
        <f>IF($B324&lt;=0,0,$B324*(POWER(1+Calculator!$C$10/100,1/12)-1))</f>
        <v>15317.606676186993</v>
      </c>
      <c r="D324" s="17">
        <f t="shared" ref="D324:D363" si="20">$B324+$C324</f>
        <v>3775047.9167037746</v>
      </c>
      <c r="E324" s="17">
        <f>$I$323</f>
        <v>1023549.1886835941</v>
      </c>
      <c r="F324" s="17">
        <f>IF(OR($D324&lt;=0,$A324&gt;Calculator!$C$11*12),0,MIN($D324,Calculator!$C$9/(1-(Calculator!$C$12/100)*MAX(0,1-$E324/MAX($D324,0.0001)))))</f>
        <v>0</v>
      </c>
      <c r="G324" s="17">
        <f>$F324*(Calculator!$C$12/100)*MAX(0,1-$E324/MAX($D324,0.0001))</f>
        <v>0</v>
      </c>
      <c r="H324" s="17">
        <f t="shared" ref="H324:H363" si="21">$F324-$G324</f>
        <v>0</v>
      </c>
      <c r="I324" s="17">
        <f t="shared" ref="I324:I363" si="22">$E324-IF($D324&lt;=0,0,$E324*$F324/MAX($D324,0.0001))</f>
        <v>1023549.1886835941</v>
      </c>
      <c r="J324" s="17">
        <f t="shared" ref="J324:J363" si="23">MAX(0,$D324-$F324)</f>
        <v>3775047.9167037746</v>
      </c>
      <c r="K324" s="18">
        <f>IF(AND($J324&lt;=0.5,$A324&lt;=Calculator!$C$11*12),1,0)</f>
        <v>0</v>
      </c>
    </row>
    <row r="325" spans="1:11" x14ac:dyDescent="0.25">
      <c r="A325" s="19">
        <v>322</v>
      </c>
      <c r="B325" s="20">
        <f>$J$324</f>
        <v>3775047.9167037746</v>
      </c>
      <c r="C325" s="20">
        <f>IF($B325&lt;=0,0,$B325*(POWER(1+Calculator!$C$10/100,1/12)-1))</f>
        <v>15380.012501855017</v>
      </c>
      <c r="D325" s="20">
        <f t="shared" si="20"/>
        <v>3790427.9292056295</v>
      </c>
      <c r="E325" s="20">
        <f>$I$324</f>
        <v>1023549.1886835941</v>
      </c>
      <c r="F325" s="20">
        <f>IF(OR($D325&lt;=0,$A325&gt;Calculator!$C$11*12),0,MIN($D325,Calculator!$C$9/(1-(Calculator!$C$12/100)*MAX(0,1-$E325/MAX($D325,0.0001)))))</f>
        <v>0</v>
      </c>
      <c r="G325" s="20">
        <f>$F325*(Calculator!$C$12/100)*MAX(0,1-$E325/MAX($D325,0.0001))</f>
        <v>0</v>
      </c>
      <c r="H325" s="20">
        <f t="shared" si="21"/>
        <v>0</v>
      </c>
      <c r="I325" s="20">
        <f t="shared" si="22"/>
        <v>1023549.1886835941</v>
      </c>
      <c r="J325" s="20">
        <f t="shared" si="23"/>
        <v>3790427.9292056295</v>
      </c>
      <c r="K325" s="21">
        <f>IF(AND($J325&lt;=0.5,$A325&lt;=Calculator!$C$11*12),1,0)</f>
        <v>0</v>
      </c>
    </row>
    <row r="326" spans="1:11" x14ac:dyDescent="0.25">
      <c r="A326" s="16">
        <v>323</v>
      </c>
      <c r="B326" s="17">
        <f>$J$325</f>
        <v>3790427.9292056295</v>
      </c>
      <c r="C326" s="17">
        <f>IF($B326&lt;=0,0,$B326*(POWER(1+Calculator!$C$10/100,1/12)-1))</f>
        <v>15442.672576581632</v>
      </c>
      <c r="D326" s="17">
        <f t="shared" si="20"/>
        <v>3805870.6017822111</v>
      </c>
      <c r="E326" s="17">
        <f>$I$325</f>
        <v>1023549.1886835941</v>
      </c>
      <c r="F326" s="17">
        <f>IF(OR($D326&lt;=0,$A326&gt;Calculator!$C$11*12),0,MIN($D326,Calculator!$C$9/(1-(Calculator!$C$12/100)*MAX(0,1-$E326/MAX($D326,0.0001)))))</f>
        <v>0</v>
      </c>
      <c r="G326" s="17">
        <f>$F326*(Calculator!$C$12/100)*MAX(0,1-$E326/MAX($D326,0.0001))</f>
        <v>0</v>
      </c>
      <c r="H326" s="17">
        <f t="shared" si="21"/>
        <v>0</v>
      </c>
      <c r="I326" s="17">
        <f t="shared" si="22"/>
        <v>1023549.1886835941</v>
      </c>
      <c r="J326" s="17">
        <f t="shared" si="23"/>
        <v>3805870.6017822111</v>
      </c>
      <c r="K326" s="18">
        <f>IF(AND($J326&lt;=0.5,$A326&lt;=Calculator!$C$11*12),1,0)</f>
        <v>0</v>
      </c>
    </row>
    <row r="327" spans="1:11" x14ac:dyDescent="0.25">
      <c r="A327" s="19">
        <v>324</v>
      </c>
      <c r="B327" s="20">
        <f>$J$326</f>
        <v>3805870.6017822111</v>
      </c>
      <c r="C327" s="20">
        <f>IF($B327&lt;=0,0,$B327*(POWER(1+Calculator!$C$10/100,1/12)-1))</f>
        <v>15505.587936208978</v>
      </c>
      <c r="D327" s="20">
        <f t="shared" si="20"/>
        <v>3821376.1897184202</v>
      </c>
      <c r="E327" s="20">
        <f>$I$326</f>
        <v>1023549.1886835941</v>
      </c>
      <c r="F327" s="20">
        <f>IF(OR($D327&lt;=0,$A327&gt;Calculator!$C$11*12),0,MIN($D327,Calculator!$C$9/(1-(Calculator!$C$12/100)*MAX(0,1-$E327/MAX($D327,0.0001)))))</f>
        <v>0</v>
      </c>
      <c r="G327" s="20">
        <f>$F327*(Calculator!$C$12/100)*MAX(0,1-$E327/MAX($D327,0.0001))</f>
        <v>0</v>
      </c>
      <c r="H327" s="20">
        <f t="shared" si="21"/>
        <v>0</v>
      </c>
      <c r="I327" s="20">
        <f t="shared" si="22"/>
        <v>1023549.1886835941</v>
      </c>
      <c r="J327" s="20">
        <f t="shared" si="23"/>
        <v>3821376.1897184202</v>
      </c>
      <c r="K327" s="21">
        <f>IF(AND($J327&lt;=0.5,$A327&lt;=Calculator!$C$11*12),1,0)</f>
        <v>0</v>
      </c>
    </row>
    <row r="328" spans="1:11" x14ac:dyDescent="0.25">
      <c r="A328" s="16">
        <v>325</v>
      </c>
      <c r="B328" s="17">
        <f>$J$327</f>
        <v>3821376.1897184202</v>
      </c>
      <c r="C328" s="17">
        <f>IF($B328&lt;=0,0,$B328*(POWER(1+Calculator!$C$10/100,1/12)-1))</f>
        <v>15568.759620799337</v>
      </c>
      <c r="D328" s="17">
        <f t="shared" si="20"/>
        <v>3836944.9493392194</v>
      </c>
      <c r="E328" s="17">
        <f>$I$327</f>
        <v>1023549.1886835941</v>
      </c>
      <c r="F328" s="17">
        <f>IF(OR($D328&lt;=0,$A328&gt;Calculator!$C$11*12),0,MIN($D328,Calculator!$C$9/(1-(Calculator!$C$12/100)*MAX(0,1-$E328/MAX($D328,0.0001)))))</f>
        <v>0</v>
      </c>
      <c r="G328" s="17">
        <f>$F328*(Calculator!$C$12/100)*MAX(0,1-$E328/MAX($D328,0.0001))</f>
        <v>0</v>
      </c>
      <c r="H328" s="17">
        <f t="shared" si="21"/>
        <v>0</v>
      </c>
      <c r="I328" s="17">
        <f t="shared" si="22"/>
        <v>1023549.1886835941</v>
      </c>
      <c r="J328" s="17">
        <f t="shared" si="23"/>
        <v>3836944.9493392194</v>
      </c>
      <c r="K328" s="18">
        <f>IF(AND($J328&lt;=0.5,$A328&lt;=Calculator!$C$11*12),1,0)</f>
        <v>0</v>
      </c>
    </row>
    <row r="329" spans="1:11" x14ac:dyDescent="0.25">
      <c r="A329" s="19">
        <v>326</v>
      </c>
      <c r="B329" s="20">
        <f>$J$328</f>
        <v>3836944.9493392194</v>
      </c>
      <c r="C329" s="20">
        <f>IF($B329&lt;=0,0,$B329*(POWER(1+Calculator!$C$10/100,1/12)-1))</f>
        <v>15632.18867465234</v>
      </c>
      <c r="D329" s="20">
        <f t="shared" si="20"/>
        <v>3852577.1380138719</v>
      </c>
      <c r="E329" s="20">
        <f>$I$328</f>
        <v>1023549.1886835941</v>
      </c>
      <c r="F329" s="20">
        <f>IF(OR($D329&lt;=0,$A329&gt;Calculator!$C$11*12),0,MIN($D329,Calculator!$C$9/(1-(Calculator!$C$12/100)*MAX(0,1-$E329/MAX($D329,0.0001)))))</f>
        <v>0</v>
      </c>
      <c r="G329" s="20">
        <f>$F329*(Calculator!$C$12/100)*MAX(0,1-$E329/MAX($D329,0.0001))</f>
        <v>0</v>
      </c>
      <c r="H329" s="20">
        <f t="shared" si="21"/>
        <v>0</v>
      </c>
      <c r="I329" s="20">
        <f t="shared" si="22"/>
        <v>1023549.1886835941</v>
      </c>
      <c r="J329" s="20">
        <f t="shared" si="23"/>
        <v>3852577.1380138719</v>
      </c>
      <c r="K329" s="21">
        <f>IF(AND($J329&lt;=0.5,$A329&lt;=Calculator!$C$11*12),1,0)</f>
        <v>0</v>
      </c>
    </row>
    <row r="330" spans="1:11" x14ac:dyDescent="0.25">
      <c r="A330" s="16">
        <v>327</v>
      </c>
      <c r="B330" s="17">
        <f>$J$329</f>
        <v>3852577.1380138719</v>
      </c>
      <c r="C330" s="17">
        <f>IF($B330&lt;=0,0,$B330*(POWER(1+Calculator!$C$10/100,1/12)-1))</f>
        <v>15695.87614632222</v>
      </c>
      <c r="D330" s="17">
        <f t="shared" si="20"/>
        <v>3868273.014160194</v>
      </c>
      <c r="E330" s="17">
        <f>$I$329</f>
        <v>1023549.1886835941</v>
      </c>
      <c r="F330" s="17">
        <f>IF(OR($D330&lt;=0,$A330&gt;Calculator!$C$11*12),0,MIN($D330,Calculator!$C$9/(1-(Calculator!$C$12/100)*MAX(0,1-$E330/MAX($D330,0.0001)))))</f>
        <v>0</v>
      </c>
      <c r="G330" s="17">
        <f>$F330*(Calculator!$C$12/100)*MAX(0,1-$E330/MAX($D330,0.0001))</f>
        <v>0</v>
      </c>
      <c r="H330" s="17">
        <f t="shared" si="21"/>
        <v>0</v>
      </c>
      <c r="I330" s="17">
        <f t="shared" si="22"/>
        <v>1023549.1886835941</v>
      </c>
      <c r="J330" s="17">
        <f t="shared" si="23"/>
        <v>3868273.014160194</v>
      </c>
      <c r="K330" s="18">
        <f>IF(AND($J330&lt;=0.5,$A330&lt;=Calculator!$C$11*12),1,0)</f>
        <v>0</v>
      </c>
    </row>
    <row r="331" spans="1:11" x14ac:dyDescent="0.25">
      <c r="A331" s="19">
        <v>328</v>
      </c>
      <c r="B331" s="20">
        <f>$J$330</f>
        <v>3868273.014160194</v>
      </c>
      <c r="C331" s="20">
        <f>IF($B331&lt;=0,0,$B331*(POWER(1+Calculator!$C$10/100,1/12)-1))</f>
        <v>15759.82308863515</v>
      </c>
      <c r="D331" s="20">
        <f t="shared" si="20"/>
        <v>3884032.8372488292</v>
      </c>
      <c r="E331" s="20">
        <f>$I$330</f>
        <v>1023549.1886835941</v>
      </c>
      <c r="F331" s="20">
        <f>IF(OR($D331&lt;=0,$A331&gt;Calculator!$C$11*12),0,MIN($D331,Calculator!$C$9/(1-(Calculator!$C$12/100)*MAX(0,1-$E331/MAX($D331,0.0001)))))</f>
        <v>0</v>
      </c>
      <c r="G331" s="20">
        <f>$F331*(Calculator!$C$12/100)*MAX(0,1-$E331/MAX($D331,0.0001))</f>
        <v>0</v>
      </c>
      <c r="H331" s="20">
        <f t="shared" si="21"/>
        <v>0</v>
      </c>
      <c r="I331" s="20">
        <f t="shared" si="22"/>
        <v>1023549.1886835941</v>
      </c>
      <c r="J331" s="20">
        <f t="shared" si="23"/>
        <v>3884032.8372488292</v>
      </c>
      <c r="K331" s="21">
        <f>IF(AND($J331&lt;=0.5,$A331&lt;=Calculator!$C$11*12),1,0)</f>
        <v>0</v>
      </c>
    </row>
    <row r="332" spans="1:11" x14ac:dyDescent="0.25">
      <c r="A332" s="16">
        <v>329</v>
      </c>
      <c r="B332" s="17">
        <f>$J$331</f>
        <v>3884032.8372488292</v>
      </c>
      <c r="C332" s="17">
        <f>IF($B332&lt;=0,0,$B332*(POWER(1+Calculator!$C$10/100,1/12)-1))</f>
        <v>15824.030558706649</v>
      </c>
      <c r="D332" s="17">
        <f t="shared" si="20"/>
        <v>3899856.8678075359</v>
      </c>
      <c r="E332" s="17">
        <f>$I$331</f>
        <v>1023549.1886835941</v>
      </c>
      <c r="F332" s="17">
        <f>IF(OR($D332&lt;=0,$A332&gt;Calculator!$C$11*12),0,MIN($D332,Calculator!$C$9/(1-(Calculator!$C$12/100)*MAX(0,1-$E332/MAX($D332,0.0001)))))</f>
        <v>0</v>
      </c>
      <c r="G332" s="17">
        <f>$F332*(Calculator!$C$12/100)*MAX(0,1-$E332/MAX($D332,0.0001))</f>
        <v>0</v>
      </c>
      <c r="H332" s="17">
        <f t="shared" si="21"/>
        <v>0</v>
      </c>
      <c r="I332" s="17">
        <f t="shared" si="22"/>
        <v>1023549.1886835941</v>
      </c>
      <c r="J332" s="17">
        <f t="shared" si="23"/>
        <v>3899856.8678075359</v>
      </c>
      <c r="K332" s="18">
        <f>IF(AND($J332&lt;=0.5,$A332&lt;=Calculator!$C$11*12),1,0)</f>
        <v>0</v>
      </c>
    </row>
    <row r="333" spans="1:11" x14ac:dyDescent="0.25">
      <c r="A333" s="19">
        <v>330</v>
      </c>
      <c r="B333" s="20">
        <f>$J$332</f>
        <v>3899856.8678075359</v>
      </c>
      <c r="C333" s="20">
        <f>IF($B333&lt;=0,0,$B333*(POWER(1+Calculator!$C$10/100,1/12)-1))</f>
        <v>15888.499617959054</v>
      </c>
      <c r="D333" s="20">
        <f t="shared" si="20"/>
        <v>3915745.3674254948</v>
      </c>
      <c r="E333" s="20">
        <f>$I$332</f>
        <v>1023549.1886835941</v>
      </c>
      <c r="F333" s="20">
        <f>IF(OR($D333&lt;=0,$A333&gt;Calculator!$C$11*12),0,MIN($D333,Calculator!$C$9/(1-(Calculator!$C$12/100)*MAX(0,1-$E333/MAX($D333,0.0001)))))</f>
        <v>0</v>
      </c>
      <c r="G333" s="20">
        <f>$F333*(Calculator!$C$12/100)*MAX(0,1-$E333/MAX($D333,0.0001))</f>
        <v>0</v>
      </c>
      <c r="H333" s="20">
        <f t="shared" si="21"/>
        <v>0</v>
      </c>
      <c r="I333" s="20">
        <f t="shared" si="22"/>
        <v>1023549.1886835941</v>
      </c>
      <c r="J333" s="20">
        <f t="shared" si="23"/>
        <v>3915745.3674254948</v>
      </c>
      <c r="K333" s="21">
        <f>IF(AND($J333&lt;=0.5,$A333&lt;=Calculator!$C$11*12),1,0)</f>
        <v>0</v>
      </c>
    </row>
    <row r="334" spans="1:11" x14ac:dyDescent="0.25">
      <c r="A334" s="16">
        <v>331</v>
      </c>
      <c r="B334" s="17">
        <f>$J$333</f>
        <v>3915745.3674254948</v>
      </c>
      <c r="C334" s="17">
        <f>IF($B334&lt;=0,0,$B334*(POWER(1+Calculator!$C$10/100,1/12)-1))</f>
        <v>15953.231332139068</v>
      </c>
      <c r="D334" s="17">
        <f t="shared" si="20"/>
        <v>3931698.5987576339</v>
      </c>
      <c r="E334" s="17">
        <f>$I$333</f>
        <v>1023549.1886835941</v>
      </c>
      <c r="F334" s="17">
        <f>IF(OR($D334&lt;=0,$A334&gt;Calculator!$C$11*12),0,MIN($D334,Calculator!$C$9/(1-(Calculator!$C$12/100)*MAX(0,1-$E334/MAX($D334,0.0001)))))</f>
        <v>0</v>
      </c>
      <c r="G334" s="17">
        <f>$F334*(Calculator!$C$12/100)*MAX(0,1-$E334/MAX($D334,0.0001))</f>
        <v>0</v>
      </c>
      <c r="H334" s="17">
        <f t="shared" si="21"/>
        <v>0</v>
      </c>
      <c r="I334" s="17">
        <f t="shared" si="22"/>
        <v>1023549.1886835941</v>
      </c>
      <c r="J334" s="17">
        <f t="shared" si="23"/>
        <v>3931698.5987576339</v>
      </c>
      <c r="K334" s="18">
        <f>IF(AND($J334&lt;=0.5,$A334&lt;=Calculator!$C$11*12),1,0)</f>
        <v>0</v>
      </c>
    </row>
    <row r="335" spans="1:11" x14ac:dyDescent="0.25">
      <c r="A335" s="19">
        <v>332</v>
      </c>
      <c r="B335" s="20">
        <f>$J$334</f>
        <v>3931698.5987576339</v>
      </c>
      <c r="C335" s="20">
        <f>IF($B335&lt;=0,0,$B335*(POWER(1+Calculator!$C$10/100,1/12)-1))</f>
        <v>16018.226771335381</v>
      </c>
      <c r="D335" s="20">
        <f t="shared" si="20"/>
        <v>3947716.8255289695</v>
      </c>
      <c r="E335" s="20">
        <f>$I$334</f>
        <v>1023549.1886835941</v>
      </c>
      <c r="F335" s="20">
        <f>IF(OR($D335&lt;=0,$A335&gt;Calculator!$C$11*12),0,MIN($D335,Calculator!$C$9/(1-(Calculator!$C$12/100)*MAX(0,1-$E335/MAX($D335,0.0001)))))</f>
        <v>0</v>
      </c>
      <c r="G335" s="20">
        <f>$F335*(Calculator!$C$12/100)*MAX(0,1-$E335/MAX($D335,0.0001))</f>
        <v>0</v>
      </c>
      <c r="H335" s="20">
        <f t="shared" si="21"/>
        <v>0</v>
      </c>
      <c r="I335" s="20">
        <f t="shared" si="22"/>
        <v>1023549.1886835941</v>
      </c>
      <c r="J335" s="20">
        <f t="shared" si="23"/>
        <v>3947716.8255289695</v>
      </c>
      <c r="K335" s="21">
        <f>IF(AND($J335&lt;=0.5,$A335&lt;=Calculator!$C$11*12),1,0)</f>
        <v>0</v>
      </c>
    </row>
    <row r="336" spans="1:11" x14ac:dyDescent="0.25">
      <c r="A336" s="16">
        <v>333</v>
      </c>
      <c r="B336" s="17">
        <f>$J$335</f>
        <v>3947716.8255289695</v>
      </c>
      <c r="C336" s="17">
        <f>IF($B336&lt;=0,0,$B336*(POWER(1+Calculator!$C$10/100,1/12)-1))</f>
        <v>16083.487009996352</v>
      </c>
      <c r="D336" s="17">
        <f t="shared" si="20"/>
        <v>3963800.3125389661</v>
      </c>
      <c r="E336" s="17">
        <f>$I$335</f>
        <v>1023549.1886835941</v>
      </c>
      <c r="F336" s="17">
        <f>IF(OR($D336&lt;=0,$A336&gt;Calculator!$C$11*12),0,MIN($D336,Calculator!$C$9/(1-(Calculator!$C$12/100)*MAX(0,1-$E336/MAX($D336,0.0001)))))</f>
        <v>0</v>
      </c>
      <c r="G336" s="17">
        <f>$F336*(Calculator!$C$12/100)*MAX(0,1-$E336/MAX($D336,0.0001))</f>
        <v>0</v>
      </c>
      <c r="H336" s="17">
        <f t="shared" si="21"/>
        <v>0</v>
      </c>
      <c r="I336" s="17">
        <f t="shared" si="22"/>
        <v>1023549.1886835941</v>
      </c>
      <c r="J336" s="17">
        <f t="shared" si="23"/>
        <v>3963800.3125389661</v>
      </c>
      <c r="K336" s="18">
        <f>IF(AND($J336&lt;=0.5,$A336&lt;=Calculator!$C$11*12),1,0)</f>
        <v>0</v>
      </c>
    </row>
    <row r="337" spans="1:11" x14ac:dyDescent="0.25">
      <c r="A337" s="19">
        <v>334</v>
      </c>
      <c r="B337" s="20">
        <f>$J$336</f>
        <v>3963800.3125389661</v>
      </c>
      <c r="C337" s="20">
        <f>IF($B337&lt;=0,0,$B337*(POWER(1+Calculator!$C$10/100,1/12)-1))</f>
        <v>16149.013126947779</v>
      </c>
      <c r="D337" s="20">
        <f t="shared" si="20"/>
        <v>3979949.325665914</v>
      </c>
      <c r="E337" s="20">
        <f>$I$336</f>
        <v>1023549.1886835941</v>
      </c>
      <c r="F337" s="20">
        <f>IF(OR($D337&lt;=0,$A337&gt;Calculator!$C$11*12),0,MIN($D337,Calculator!$C$9/(1-(Calculator!$C$12/100)*MAX(0,1-$E337/MAX($D337,0.0001)))))</f>
        <v>0</v>
      </c>
      <c r="G337" s="20">
        <f>$F337*(Calculator!$C$12/100)*MAX(0,1-$E337/MAX($D337,0.0001))</f>
        <v>0</v>
      </c>
      <c r="H337" s="20">
        <f t="shared" si="21"/>
        <v>0</v>
      </c>
      <c r="I337" s="20">
        <f t="shared" si="22"/>
        <v>1023549.1886835941</v>
      </c>
      <c r="J337" s="20">
        <f t="shared" si="23"/>
        <v>3979949.325665914</v>
      </c>
      <c r="K337" s="21">
        <f>IF(AND($J337&lt;=0.5,$A337&lt;=Calculator!$C$11*12),1,0)</f>
        <v>0</v>
      </c>
    </row>
    <row r="338" spans="1:11" x14ac:dyDescent="0.25">
      <c r="A338" s="16">
        <v>335</v>
      </c>
      <c r="B338" s="17">
        <f>$J$337</f>
        <v>3979949.325665914</v>
      </c>
      <c r="C338" s="17">
        <f>IF($B338&lt;=0,0,$B338*(POWER(1+Calculator!$C$10/100,1/12)-1))</f>
        <v>16214.806205410727</v>
      </c>
      <c r="D338" s="17">
        <f t="shared" si="20"/>
        <v>3996164.1318713245</v>
      </c>
      <c r="E338" s="17">
        <f>$I$337</f>
        <v>1023549.1886835941</v>
      </c>
      <c r="F338" s="17">
        <f>IF(OR($D338&lt;=0,$A338&gt;Calculator!$C$11*12),0,MIN($D338,Calculator!$C$9/(1-(Calculator!$C$12/100)*MAX(0,1-$E338/MAX($D338,0.0001)))))</f>
        <v>0</v>
      </c>
      <c r="G338" s="17">
        <f>$F338*(Calculator!$C$12/100)*MAX(0,1-$E338/MAX($D338,0.0001))</f>
        <v>0</v>
      </c>
      <c r="H338" s="17">
        <f t="shared" si="21"/>
        <v>0</v>
      </c>
      <c r="I338" s="17">
        <f t="shared" si="22"/>
        <v>1023549.1886835941</v>
      </c>
      <c r="J338" s="17">
        <f t="shared" si="23"/>
        <v>3996164.1318713245</v>
      </c>
      <c r="K338" s="18">
        <f>IF(AND($J338&lt;=0.5,$A338&lt;=Calculator!$C$11*12),1,0)</f>
        <v>0</v>
      </c>
    </row>
    <row r="339" spans="1:11" x14ac:dyDescent="0.25">
      <c r="A339" s="19">
        <v>336</v>
      </c>
      <c r="B339" s="20">
        <f>$J$338</f>
        <v>3996164.1318713245</v>
      </c>
      <c r="C339" s="20">
        <f>IF($B339&lt;=0,0,$B339*(POWER(1+Calculator!$C$10/100,1/12)-1))</f>
        <v>16280.867333019438</v>
      </c>
      <c r="D339" s="20">
        <f t="shared" si="20"/>
        <v>4012444.9992043441</v>
      </c>
      <c r="E339" s="20">
        <f>$I$338</f>
        <v>1023549.1886835941</v>
      </c>
      <c r="F339" s="20">
        <f>IF(OR($D339&lt;=0,$A339&gt;Calculator!$C$11*12),0,MIN($D339,Calculator!$C$9/(1-(Calculator!$C$12/100)*MAX(0,1-$E339/MAX($D339,0.0001)))))</f>
        <v>0</v>
      </c>
      <c r="G339" s="20">
        <f>$F339*(Calculator!$C$12/100)*MAX(0,1-$E339/MAX($D339,0.0001))</f>
        <v>0</v>
      </c>
      <c r="H339" s="20">
        <f t="shared" si="21"/>
        <v>0</v>
      </c>
      <c r="I339" s="20">
        <f t="shared" si="22"/>
        <v>1023549.1886835941</v>
      </c>
      <c r="J339" s="20">
        <f t="shared" si="23"/>
        <v>4012444.9992043441</v>
      </c>
      <c r="K339" s="21">
        <f>IF(AND($J339&lt;=0.5,$A339&lt;=Calculator!$C$11*12),1,0)</f>
        <v>0</v>
      </c>
    </row>
    <row r="340" spans="1:11" x14ac:dyDescent="0.25">
      <c r="A340" s="16">
        <v>337</v>
      </c>
      <c r="B340" s="17">
        <f>$J$339</f>
        <v>4012444.9992043441</v>
      </c>
      <c r="C340" s="17">
        <f>IF($B340&lt;=0,0,$B340*(POWER(1+Calculator!$C$10/100,1/12)-1))</f>
        <v>16347.197601839318</v>
      </c>
      <c r="D340" s="17">
        <f t="shared" si="20"/>
        <v>4028792.1968061836</v>
      </c>
      <c r="E340" s="17">
        <f>$I$339</f>
        <v>1023549.1886835941</v>
      </c>
      <c r="F340" s="17">
        <f>IF(OR($D340&lt;=0,$A340&gt;Calculator!$C$11*12),0,MIN($D340,Calculator!$C$9/(1-(Calculator!$C$12/100)*MAX(0,1-$E340/MAX($D340,0.0001)))))</f>
        <v>0</v>
      </c>
      <c r="G340" s="17">
        <f>$F340*(Calculator!$C$12/100)*MAX(0,1-$E340/MAX($D340,0.0001))</f>
        <v>0</v>
      </c>
      <c r="H340" s="17">
        <f t="shared" si="21"/>
        <v>0</v>
      </c>
      <c r="I340" s="17">
        <f t="shared" si="22"/>
        <v>1023549.1886835941</v>
      </c>
      <c r="J340" s="17">
        <f t="shared" si="23"/>
        <v>4028792.1968061836</v>
      </c>
      <c r="K340" s="18">
        <f>IF(AND($J340&lt;=0.5,$A340&lt;=Calculator!$C$11*12),1,0)</f>
        <v>0</v>
      </c>
    </row>
    <row r="341" spans="1:11" x14ac:dyDescent="0.25">
      <c r="A341" s="19">
        <v>338</v>
      </c>
      <c r="B341" s="20">
        <f>$J$340</f>
        <v>4028792.1968061836</v>
      </c>
      <c r="C341" s="20">
        <f>IF($B341&lt;=0,0,$B341*(POWER(1+Calculator!$C$10/100,1/12)-1))</f>
        <v>16413.79810838497</v>
      </c>
      <c r="D341" s="20">
        <f t="shared" si="20"/>
        <v>4045205.9949145685</v>
      </c>
      <c r="E341" s="20">
        <f>$I$340</f>
        <v>1023549.1886835941</v>
      </c>
      <c r="F341" s="20">
        <f>IF(OR($D341&lt;=0,$A341&gt;Calculator!$C$11*12),0,MIN($D341,Calculator!$C$9/(1-(Calculator!$C$12/100)*MAX(0,1-$E341/MAX($D341,0.0001)))))</f>
        <v>0</v>
      </c>
      <c r="G341" s="20">
        <f>$F341*(Calculator!$C$12/100)*MAX(0,1-$E341/MAX($D341,0.0001))</f>
        <v>0</v>
      </c>
      <c r="H341" s="20">
        <f t="shared" si="21"/>
        <v>0</v>
      </c>
      <c r="I341" s="20">
        <f t="shared" si="22"/>
        <v>1023549.1886835941</v>
      </c>
      <c r="J341" s="20">
        <f t="shared" si="23"/>
        <v>4045205.9949145685</v>
      </c>
      <c r="K341" s="21">
        <f>IF(AND($J341&lt;=0.5,$A341&lt;=Calculator!$C$11*12),1,0)</f>
        <v>0</v>
      </c>
    </row>
    <row r="342" spans="1:11" x14ac:dyDescent="0.25">
      <c r="A342" s="16">
        <v>339</v>
      </c>
      <c r="B342" s="17">
        <f>$J$341</f>
        <v>4045205.9949145685</v>
      </c>
      <c r="C342" s="17">
        <f>IF($B342&lt;=0,0,$B342*(POWER(1+Calculator!$C$10/100,1/12)-1))</f>
        <v>16480.669953638346</v>
      </c>
      <c r="D342" s="17">
        <f t="shared" si="20"/>
        <v>4061686.6648682067</v>
      </c>
      <c r="E342" s="17">
        <f>$I$341</f>
        <v>1023549.1886835941</v>
      </c>
      <c r="F342" s="17">
        <f>IF(OR($D342&lt;=0,$A342&gt;Calculator!$C$11*12),0,MIN($D342,Calculator!$C$9/(1-(Calculator!$C$12/100)*MAX(0,1-$E342/MAX($D342,0.0001)))))</f>
        <v>0</v>
      </c>
      <c r="G342" s="17">
        <f>$F342*(Calculator!$C$12/100)*MAX(0,1-$E342/MAX($D342,0.0001))</f>
        <v>0</v>
      </c>
      <c r="H342" s="17">
        <f t="shared" si="21"/>
        <v>0</v>
      </c>
      <c r="I342" s="17">
        <f t="shared" si="22"/>
        <v>1023549.1886835941</v>
      </c>
      <c r="J342" s="17">
        <f t="shared" si="23"/>
        <v>4061686.6648682067</v>
      </c>
      <c r="K342" s="18">
        <f>IF(AND($J342&lt;=0.5,$A342&lt;=Calculator!$C$11*12),1,0)</f>
        <v>0</v>
      </c>
    </row>
    <row r="343" spans="1:11" x14ac:dyDescent="0.25">
      <c r="A343" s="19">
        <v>340</v>
      </c>
      <c r="B343" s="20">
        <f>$J$342</f>
        <v>4061686.6648682067</v>
      </c>
      <c r="C343" s="20">
        <f>IF($B343&lt;=0,0,$B343*(POWER(1+Calculator!$C$10/100,1/12)-1))</f>
        <v>16547.814243066921</v>
      </c>
      <c r="D343" s="20">
        <f t="shared" si="20"/>
        <v>4078234.4791112738</v>
      </c>
      <c r="E343" s="20">
        <f>$I$342</f>
        <v>1023549.1886835941</v>
      </c>
      <c r="F343" s="20">
        <f>IF(OR($D343&lt;=0,$A343&gt;Calculator!$C$11*12),0,MIN($D343,Calculator!$C$9/(1-(Calculator!$C$12/100)*MAX(0,1-$E343/MAX($D343,0.0001)))))</f>
        <v>0</v>
      </c>
      <c r="G343" s="20">
        <f>$F343*(Calculator!$C$12/100)*MAX(0,1-$E343/MAX($D343,0.0001))</f>
        <v>0</v>
      </c>
      <c r="H343" s="20">
        <f t="shared" si="21"/>
        <v>0</v>
      </c>
      <c r="I343" s="20">
        <f t="shared" si="22"/>
        <v>1023549.1886835941</v>
      </c>
      <c r="J343" s="20">
        <f t="shared" si="23"/>
        <v>4078234.4791112738</v>
      </c>
      <c r="K343" s="21">
        <f>IF(AND($J343&lt;=0.5,$A343&lt;=Calculator!$C$11*12),1,0)</f>
        <v>0</v>
      </c>
    </row>
    <row r="344" spans="1:11" x14ac:dyDescent="0.25">
      <c r="A344" s="16">
        <v>341</v>
      </c>
      <c r="B344" s="17">
        <f>$J$343</f>
        <v>4078234.4791112738</v>
      </c>
      <c r="C344" s="17">
        <f>IF($B344&lt;=0,0,$B344*(POWER(1+Calculator!$C$10/100,1/12)-1))</f>
        <v>16615.232086641994</v>
      </c>
      <c r="D344" s="17">
        <f t="shared" si="20"/>
        <v>4094849.711197916</v>
      </c>
      <c r="E344" s="17">
        <f>$I$343</f>
        <v>1023549.1886835941</v>
      </c>
      <c r="F344" s="17">
        <f>IF(OR($D344&lt;=0,$A344&gt;Calculator!$C$11*12),0,MIN($D344,Calculator!$C$9/(1-(Calculator!$C$12/100)*MAX(0,1-$E344/MAX($D344,0.0001)))))</f>
        <v>0</v>
      </c>
      <c r="G344" s="17">
        <f>$F344*(Calculator!$C$12/100)*MAX(0,1-$E344/MAX($D344,0.0001))</f>
        <v>0</v>
      </c>
      <c r="H344" s="17">
        <f t="shared" si="21"/>
        <v>0</v>
      </c>
      <c r="I344" s="17">
        <f t="shared" si="22"/>
        <v>1023549.1886835941</v>
      </c>
      <c r="J344" s="17">
        <f t="shared" si="23"/>
        <v>4094849.711197916</v>
      </c>
      <c r="K344" s="18">
        <f>IF(AND($J344&lt;=0.5,$A344&lt;=Calculator!$C$11*12),1,0)</f>
        <v>0</v>
      </c>
    </row>
    <row r="345" spans="1:11" x14ac:dyDescent="0.25">
      <c r="A345" s="19">
        <v>342</v>
      </c>
      <c r="B345" s="20">
        <f>$J$344</f>
        <v>4094849.711197916</v>
      </c>
      <c r="C345" s="20">
        <f>IF($B345&lt;=0,0,$B345*(POWER(1+Calculator!$C$10/100,1/12)-1))</f>
        <v>16682.924598857022</v>
      </c>
      <c r="D345" s="20">
        <f t="shared" si="20"/>
        <v>4111532.6357967728</v>
      </c>
      <c r="E345" s="20">
        <f>$I$344</f>
        <v>1023549.1886835941</v>
      </c>
      <c r="F345" s="20">
        <f>IF(OR($D345&lt;=0,$A345&gt;Calculator!$C$11*12),0,MIN($D345,Calculator!$C$9/(1-(Calculator!$C$12/100)*MAX(0,1-$E345/MAX($D345,0.0001)))))</f>
        <v>0</v>
      </c>
      <c r="G345" s="20">
        <f>$F345*(Calculator!$C$12/100)*MAX(0,1-$E345/MAX($D345,0.0001))</f>
        <v>0</v>
      </c>
      <c r="H345" s="20">
        <f t="shared" si="21"/>
        <v>0</v>
      </c>
      <c r="I345" s="20">
        <f t="shared" si="22"/>
        <v>1023549.1886835941</v>
      </c>
      <c r="J345" s="20">
        <f t="shared" si="23"/>
        <v>4111532.6357967728</v>
      </c>
      <c r="K345" s="21">
        <f>IF(AND($J345&lt;=0.5,$A345&lt;=Calculator!$C$11*12),1,0)</f>
        <v>0</v>
      </c>
    </row>
    <row r="346" spans="1:11" x14ac:dyDescent="0.25">
      <c r="A346" s="16">
        <v>343</v>
      </c>
      <c r="B346" s="17">
        <f>$J$345</f>
        <v>4111532.6357967728</v>
      </c>
      <c r="C346" s="17">
        <f>IF($B346&lt;=0,0,$B346*(POWER(1+Calculator!$C$10/100,1/12)-1))</f>
        <v>16750.892898746035</v>
      </c>
      <c r="D346" s="17">
        <f t="shared" si="20"/>
        <v>4128283.5286955186</v>
      </c>
      <c r="E346" s="17">
        <f>$I$345</f>
        <v>1023549.1886835941</v>
      </c>
      <c r="F346" s="17">
        <f>IF(OR($D346&lt;=0,$A346&gt;Calculator!$C$11*12),0,MIN($D346,Calculator!$C$9/(1-(Calculator!$C$12/100)*MAX(0,1-$E346/MAX($D346,0.0001)))))</f>
        <v>0</v>
      </c>
      <c r="G346" s="17">
        <f>$F346*(Calculator!$C$12/100)*MAX(0,1-$E346/MAX($D346,0.0001))</f>
        <v>0</v>
      </c>
      <c r="H346" s="17">
        <f t="shared" si="21"/>
        <v>0</v>
      </c>
      <c r="I346" s="17">
        <f t="shared" si="22"/>
        <v>1023549.1886835941</v>
      </c>
      <c r="J346" s="17">
        <f t="shared" si="23"/>
        <v>4128283.5286955186</v>
      </c>
      <c r="K346" s="18">
        <f>IF(AND($J346&lt;=0.5,$A346&lt;=Calculator!$C$11*12),1,0)</f>
        <v>0</v>
      </c>
    </row>
    <row r="347" spans="1:11" x14ac:dyDescent="0.25">
      <c r="A347" s="19">
        <v>344</v>
      </c>
      <c r="B347" s="20">
        <f>$J$346</f>
        <v>4128283.5286955186</v>
      </c>
      <c r="C347" s="20">
        <f>IF($B347&lt;=0,0,$B347*(POWER(1+Calculator!$C$10/100,1/12)-1))</f>
        <v>16819.138109902164</v>
      </c>
      <c r="D347" s="20">
        <f t="shared" si="20"/>
        <v>4145102.666805421</v>
      </c>
      <c r="E347" s="20">
        <f>$I$346</f>
        <v>1023549.1886835941</v>
      </c>
      <c r="F347" s="20">
        <f>IF(OR($D347&lt;=0,$A347&gt;Calculator!$C$11*12),0,MIN($D347,Calculator!$C$9/(1-(Calculator!$C$12/100)*MAX(0,1-$E347/MAX($D347,0.0001)))))</f>
        <v>0</v>
      </c>
      <c r="G347" s="20">
        <f>$F347*(Calculator!$C$12/100)*MAX(0,1-$E347/MAX($D347,0.0001))</f>
        <v>0</v>
      </c>
      <c r="H347" s="20">
        <f t="shared" si="21"/>
        <v>0</v>
      </c>
      <c r="I347" s="20">
        <f t="shared" si="22"/>
        <v>1023549.1886835941</v>
      </c>
      <c r="J347" s="20">
        <f t="shared" si="23"/>
        <v>4145102.666805421</v>
      </c>
      <c r="K347" s="21">
        <f>IF(AND($J347&lt;=0.5,$A347&lt;=Calculator!$C$11*12),1,0)</f>
        <v>0</v>
      </c>
    </row>
    <row r="348" spans="1:11" x14ac:dyDescent="0.25">
      <c r="A348" s="16">
        <v>345</v>
      </c>
      <c r="B348" s="17">
        <f>$J$347</f>
        <v>4145102.666805421</v>
      </c>
      <c r="C348" s="17">
        <f>IF($B348&lt;=0,0,$B348*(POWER(1+Calculator!$C$10/100,1/12)-1))</f>
        <v>16887.661360496182</v>
      </c>
      <c r="D348" s="17">
        <f t="shared" si="20"/>
        <v>4161990.3281659172</v>
      </c>
      <c r="E348" s="17">
        <f>$I$347</f>
        <v>1023549.1886835941</v>
      </c>
      <c r="F348" s="17">
        <f>IF(OR($D348&lt;=0,$A348&gt;Calculator!$C$11*12),0,MIN($D348,Calculator!$C$9/(1-(Calculator!$C$12/100)*MAX(0,1-$E348/MAX($D348,0.0001)))))</f>
        <v>0</v>
      </c>
      <c r="G348" s="17">
        <f>$F348*(Calculator!$C$12/100)*MAX(0,1-$E348/MAX($D348,0.0001))</f>
        <v>0</v>
      </c>
      <c r="H348" s="17">
        <f t="shared" si="21"/>
        <v>0</v>
      </c>
      <c r="I348" s="17">
        <f t="shared" si="22"/>
        <v>1023549.1886835941</v>
      </c>
      <c r="J348" s="17">
        <f t="shared" si="23"/>
        <v>4161990.3281659172</v>
      </c>
      <c r="K348" s="18">
        <f>IF(AND($J348&lt;=0.5,$A348&lt;=Calculator!$C$11*12),1,0)</f>
        <v>0</v>
      </c>
    </row>
    <row r="349" spans="1:11" x14ac:dyDescent="0.25">
      <c r="A349" s="19">
        <v>346</v>
      </c>
      <c r="B349" s="20">
        <f>$J$348</f>
        <v>4161990.3281659172</v>
      </c>
      <c r="C349" s="20">
        <f>IF($B349&lt;=0,0,$B349*(POWER(1+Calculator!$C$10/100,1/12)-1))</f>
        <v>16956.463783295178</v>
      </c>
      <c r="D349" s="20">
        <f t="shared" si="20"/>
        <v>4178946.7919492126</v>
      </c>
      <c r="E349" s="20">
        <f>$I$348</f>
        <v>1023549.1886835941</v>
      </c>
      <c r="F349" s="20">
        <f>IF(OR($D349&lt;=0,$A349&gt;Calculator!$C$11*12),0,MIN($D349,Calculator!$C$9/(1-(Calculator!$C$12/100)*MAX(0,1-$E349/MAX($D349,0.0001)))))</f>
        <v>0</v>
      </c>
      <c r="G349" s="20">
        <f>$F349*(Calculator!$C$12/100)*MAX(0,1-$E349/MAX($D349,0.0001))</f>
        <v>0</v>
      </c>
      <c r="H349" s="20">
        <f t="shared" si="21"/>
        <v>0</v>
      </c>
      <c r="I349" s="20">
        <f t="shared" si="22"/>
        <v>1023549.1886835941</v>
      </c>
      <c r="J349" s="20">
        <f t="shared" si="23"/>
        <v>4178946.7919492126</v>
      </c>
      <c r="K349" s="21">
        <f>IF(AND($J349&lt;=0.5,$A349&lt;=Calculator!$C$11*12),1,0)</f>
        <v>0</v>
      </c>
    </row>
    <row r="350" spans="1:11" x14ac:dyDescent="0.25">
      <c r="A350" s="16">
        <v>347</v>
      </c>
      <c r="B350" s="17">
        <f>$J$349</f>
        <v>4178946.7919492126</v>
      </c>
      <c r="C350" s="17">
        <f>IF($B350&lt;=0,0,$B350*(POWER(1+Calculator!$C$10/100,1/12)-1))</f>
        <v>17025.546515681275</v>
      </c>
      <c r="D350" s="17">
        <f t="shared" si="20"/>
        <v>4195972.3384648934</v>
      </c>
      <c r="E350" s="17">
        <f>$I$349</f>
        <v>1023549.1886835941</v>
      </c>
      <c r="F350" s="17">
        <f>IF(OR($D350&lt;=0,$A350&gt;Calculator!$C$11*12),0,MIN($D350,Calculator!$C$9/(1-(Calculator!$C$12/100)*MAX(0,1-$E350/MAX($D350,0.0001)))))</f>
        <v>0</v>
      </c>
      <c r="G350" s="17">
        <f>$F350*(Calculator!$C$12/100)*MAX(0,1-$E350/MAX($D350,0.0001))</f>
        <v>0</v>
      </c>
      <c r="H350" s="17">
        <f t="shared" si="21"/>
        <v>0</v>
      </c>
      <c r="I350" s="17">
        <f t="shared" si="22"/>
        <v>1023549.1886835941</v>
      </c>
      <c r="J350" s="17">
        <f t="shared" si="23"/>
        <v>4195972.3384648934</v>
      </c>
      <c r="K350" s="18">
        <f>IF(AND($J350&lt;=0.5,$A350&lt;=Calculator!$C$11*12),1,0)</f>
        <v>0</v>
      </c>
    </row>
    <row r="351" spans="1:11" x14ac:dyDescent="0.25">
      <c r="A351" s="19">
        <v>348</v>
      </c>
      <c r="B351" s="20">
        <f>$J$350</f>
        <v>4195972.3384648934</v>
      </c>
      <c r="C351" s="20">
        <f>IF($B351&lt;=0,0,$B351*(POWER(1+Calculator!$C$10/100,1/12)-1))</f>
        <v>17094.910699670421</v>
      </c>
      <c r="D351" s="20">
        <f t="shared" si="20"/>
        <v>4213067.2491645636</v>
      </c>
      <c r="E351" s="20">
        <f>$I$350</f>
        <v>1023549.1886835941</v>
      </c>
      <c r="F351" s="20">
        <f>IF(OR($D351&lt;=0,$A351&gt;Calculator!$C$11*12),0,MIN($D351,Calculator!$C$9/(1-(Calculator!$C$12/100)*MAX(0,1-$E351/MAX($D351,0.0001)))))</f>
        <v>0</v>
      </c>
      <c r="G351" s="20">
        <f>$F351*(Calculator!$C$12/100)*MAX(0,1-$E351/MAX($D351,0.0001))</f>
        <v>0</v>
      </c>
      <c r="H351" s="20">
        <f t="shared" si="21"/>
        <v>0</v>
      </c>
      <c r="I351" s="20">
        <f t="shared" si="22"/>
        <v>1023549.1886835941</v>
      </c>
      <c r="J351" s="20">
        <f t="shared" si="23"/>
        <v>4213067.2491645636</v>
      </c>
      <c r="K351" s="21">
        <f>IF(AND($J351&lt;=0.5,$A351&lt;=Calculator!$C$11*12),1,0)</f>
        <v>0</v>
      </c>
    </row>
    <row r="352" spans="1:11" x14ac:dyDescent="0.25">
      <c r="A352" s="16">
        <v>349</v>
      </c>
      <c r="B352" s="17">
        <f>$J$351</f>
        <v>4213067.2491645636</v>
      </c>
      <c r="C352" s="17">
        <f>IF($B352&lt;=0,0,$B352*(POWER(1+Calculator!$C$10/100,1/12)-1))</f>
        <v>17164.557481931293</v>
      </c>
      <c r="D352" s="17">
        <f t="shared" si="20"/>
        <v>4230231.8066464951</v>
      </c>
      <c r="E352" s="17">
        <f>$I$351</f>
        <v>1023549.1886835941</v>
      </c>
      <c r="F352" s="17">
        <f>IF(OR($D352&lt;=0,$A352&gt;Calculator!$C$11*12),0,MIN($D352,Calculator!$C$9/(1-(Calculator!$C$12/100)*MAX(0,1-$E352/MAX($D352,0.0001)))))</f>
        <v>0</v>
      </c>
      <c r="G352" s="17">
        <f>$F352*(Calculator!$C$12/100)*MAX(0,1-$E352/MAX($D352,0.0001))</f>
        <v>0</v>
      </c>
      <c r="H352" s="17">
        <f t="shared" si="21"/>
        <v>0</v>
      </c>
      <c r="I352" s="17">
        <f t="shared" si="22"/>
        <v>1023549.1886835941</v>
      </c>
      <c r="J352" s="17">
        <f t="shared" si="23"/>
        <v>4230231.8066464951</v>
      </c>
      <c r="K352" s="18">
        <f>IF(AND($J352&lt;=0.5,$A352&lt;=Calculator!$C$11*12),1,0)</f>
        <v>0</v>
      </c>
    </row>
    <row r="353" spans="1:11" x14ac:dyDescent="0.25">
      <c r="A353" s="19">
        <v>350</v>
      </c>
      <c r="B353" s="20">
        <f>$J$352</f>
        <v>4230231.8066464951</v>
      </c>
      <c r="C353" s="20">
        <f>IF($B353&lt;=0,0,$B353*(POWER(1+Calculator!$C$10/100,1/12)-1))</f>
        <v>17234.488013804228</v>
      </c>
      <c r="D353" s="20">
        <f t="shared" si="20"/>
        <v>4247466.2946602991</v>
      </c>
      <c r="E353" s="20">
        <f>$I$352</f>
        <v>1023549.1886835941</v>
      </c>
      <c r="F353" s="20">
        <f>IF(OR($D353&lt;=0,$A353&gt;Calculator!$C$11*12),0,MIN($D353,Calculator!$C$9/(1-(Calculator!$C$12/100)*MAX(0,1-$E353/MAX($D353,0.0001)))))</f>
        <v>0</v>
      </c>
      <c r="G353" s="20">
        <f>$F353*(Calculator!$C$12/100)*MAX(0,1-$E353/MAX($D353,0.0001))</f>
        <v>0</v>
      </c>
      <c r="H353" s="20">
        <f t="shared" si="21"/>
        <v>0</v>
      </c>
      <c r="I353" s="20">
        <f t="shared" si="22"/>
        <v>1023549.1886835941</v>
      </c>
      <c r="J353" s="20">
        <f t="shared" si="23"/>
        <v>4247466.2946602991</v>
      </c>
      <c r="K353" s="21">
        <f>IF(AND($J353&lt;=0.5,$A353&lt;=Calculator!$C$11*12),1,0)</f>
        <v>0</v>
      </c>
    </row>
    <row r="354" spans="1:11" x14ac:dyDescent="0.25">
      <c r="A354" s="16">
        <v>351</v>
      </c>
      <c r="B354" s="17">
        <f>$J$353</f>
        <v>4247466.2946602991</v>
      </c>
      <c r="C354" s="17">
        <f>IF($B354&lt;=0,0,$B354*(POWER(1+Calculator!$C$10/100,1/12)-1))</f>
        <v>17304.703451320271</v>
      </c>
      <c r="D354" s="17">
        <f t="shared" si="20"/>
        <v>4264770.9981116196</v>
      </c>
      <c r="E354" s="17">
        <f>$I$353</f>
        <v>1023549.1886835941</v>
      </c>
      <c r="F354" s="17">
        <f>IF(OR($D354&lt;=0,$A354&gt;Calculator!$C$11*12),0,MIN($D354,Calculator!$C$9/(1-(Calculator!$C$12/100)*MAX(0,1-$E354/MAX($D354,0.0001)))))</f>
        <v>0</v>
      </c>
      <c r="G354" s="17">
        <f>$F354*(Calculator!$C$12/100)*MAX(0,1-$E354/MAX($D354,0.0001))</f>
        <v>0</v>
      </c>
      <c r="H354" s="17">
        <f t="shared" si="21"/>
        <v>0</v>
      </c>
      <c r="I354" s="17">
        <f t="shared" si="22"/>
        <v>1023549.1886835941</v>
      </c>
      <c r="J354" s="17">
        <f t="shared" si="23"/>
        <v>4264770.9981116196</v>
      </c>
      <c r="K354" s="18">
        <f>IF(AND($J354&lt;=0.5,$A354&lt;=Calculator!$C$11*12),1,0)</f>
        <v>0</v>
      </c>
    </row>
    <row r="355" spans="1:11" x14ac:dyDescent="0.25">
      <c r="A355" s="19">
        <v>352</v>
      </c>
      <c r="B355" s="20">
        <f>$J$354</f>
        <v>4264770.9981116196</v>
      </c>
      <c r="C355" s="20">
        <f>IF($B355&lt;=0,0,$B355*(POWER(1+Calculator!$C$10/100,1/12)-1))</f>
        <v>17375.204955220277</v>
      </c>
      <c r="D355" s="20">
        <f t="shared" si="20"/>
        <v>4282146.2030668398</v>
      </c>
      <c r="E355" s="20">
        <f>$I$354</f>
        <v>1023549.1886835941</v>
      </c>
      <c r="F355" s="20">
        <f>IF(OR($D355&lt;=0,$A355&gt;Calculator!$C$11*12),0,MIN($D355,Calculator!$C$9/(1-(Calculator!$C$12/100)*MAX(0,1-$E355/MAX($D355,0.0001)))))</f>
        <v>0</v>
      </c>
      <c r="G355" s="20">
        <f>$F355*(Calculator!$C$12/100)*MAX(0,1-$E355/MAX($D355,0.0001))</f>
        <v>0</v>
      </c>
      <c r="H355" s="20">
        <f t="shared" si="21"/>
        <v>0</v>
      </c>
      <c r="I355" s="20">
        <f t="shared" si="22"/>
        <v>1023549.1886835941</v>
      </c>
      <c r="J355" s="20">
        <f t="shared" si="23"/>
        <v>4282146.2030668398</v>
      </c>
      <c r="K355" s="21">
        <f>IF(AND($J355&lt;=0.5,$A355&lt;=Calculator!$C$11*12),1,0)</f>
        <v>0</v>
      </c>
    </row>
    <row r="356" spans="1:11" x14ac:dyDescent="0.25">
      <c r="A356" s="16">
        <v>353</v>
      </c>
      <c r="B356" s="17">
        <f>$J$355</f>
        <v>4282146.2030668398</v>
      </c>
      <c r="C356" s="17">
        <f>IF($B356&lt;=0,0,$B356*(POWER(1+Calculator!$C$10/100,1/12)-1))</f>
        <v>17445.993690974105</v>
      </c>
      <c r="D356" s="17">
        <f t="shared" si="20"/>
        <v>4299592.1967578139</v>
      </c>
      <c r="E356" s="17">
        <f>$I$355</f>
        <v>1023549.1886835941</v>
      </c>
      <c r="F356" s="17">
        <f>IF(OR($D356&lt;=0,$A356&gt;Calculator!$C$11*12),0,MIN($D356,Calculator!$C$9/(1-(Calculator!$C$12/100)*MAX(0,1-$E356/MAX($D356,0.0001)))))</f>
        <v>0</v>
      </c>
      <c r="G356" s="17">
        <f>$F356*(Calculator!$C$12/100)*MAX(0,1-$E356/MAX($D356,0.0001))</f>
        <v>0</v>
      </c>
      <c r="H356" s="17">
        <f t="shared" si="21"/>
        <v>0</v>
      </c>
      <c r="I356" s="17">
        <f t="shared" si="22"/>
        <v>1023549.1886835941</v>
      </c>
      <c r="J356" s="17">
        <f t="shared" si="23"/>
        <v>4299592.1967578139</v>
      </c>
      <c r="K356" s="18">
        <f>IF(AND($J356&lt;=0.5,$A356&lt;=Calculator!$C$11*12),1,0)</f>
        <v>0</v>
      </c>
    </row>
    <row r="357" spans="1:11" x14ac:dyDescent="0.25">
      <c r="A357" s="19">
        <v>354</v>
      </c>
      <c r="B357" s="20">
        <f>$J$356</f>
        <v>4299592.1967578139</v>
      </c>
      <c r="C357" s="20">
        <f>IF($B357&lt;=0,0,$B357*(POWER(1+Calculator!$C$10/100,1/12)-1))</f>
        <v>17517.070828799882</v>
      </c>
      <c r="D357" s="20">
        <f t="shared" si="20"/>
        <v>4317109.267586614</v>
      </c>
      <c r="E357" s="20">
        <f>$I$356</f>
        <v>1023549.1886835941</v>
      </c>
      <c r="F357" s="20">
        <f>IF(OR($D357&lt;=0,$A357&gt;Calculator!$C$11*12),0,MIN($D357,Calculator!$C$9/(1-(Calculator!$C$12/100)*MAX(0,1-$E357/MAX($D357,0.0001)))))</f>
        <v>0</v>
      </c>
      <c r="G357" s="20">
        <f>$F357*(Calculator!$C$12/100)*MAX(0,1-$E357/MAX($D357,0.0001))</f>
        <v>0</v>
      </c>
      <c r="H357" s="20">
        <f t="shared" si="21"/>
        <v>0</v>
      </c>
      <c r="I357" s="20">
        <f t="shared" si="22"/>
        <v>1023549.1886835941</v>
      </c>
      <c r="J357" s="20">
        <f t="shared" si="23"/>
        <v>4317109.267586614</v>
      </c>
      <c r="K357" s="21">
        <f>IF(AND($J357&lt;=0.5,$A357&lt;=Calculator!$C$11*12),1,0)</f>
        <v>0</v>
      </c>
    </row>
    <row r="358" spans="1:11" x14ac:dyDescent="0.25">
      <c r="A358" s="16">
        <v>355</v>
      </c>
      <c r="B358" s="17">
        <f>$J$357</f>
        <v>4317109.267586614</v>
      </c>
      <c r="C358" s="17">
        <f>IF($B358&lt;=0,0,$B358*(POWER(1+Calculator!$C$10/100,1/12)-1))</f>
        <v>17588.437543683347</v>
      </c>
      <c r="D358" s="17">
        <f t="shared" si="20"/>
        <v>4334697.7051302977</v>
      </c>
      <c r="E358" s="17">
        <f>$I$357</f>
        <v>1023549.1886835941</v>
      </c>
      <c r="F358" s="17">
        <f>IF(OR($D358&lt;=0,$A358&gt;Calculator!$C$11*12),0,MIN($D358,Calculator!$C$9/(1-(Calculator!$C$12/100)*MAX(0,1-$E358/MAX($D358,0.0001)))))</f>
        <v>0</v>
      </c>
      <c r="G358" s="17">
        <f>$F358*(Calculator!$C$12/100)*MAX(0,1-$E358/MAX($D358,0.0001))</f>
        <v>0</v>
      </c>
      <c r="H358" s="17">
        <f t="shared" si="21"/>
        <v>0</v>
      </c>
      <c r="I358" s="17">
        <f t="shared" si="22"/>
        <v>1023549.1886835941</v>
      </c>
      <c r="J358" s="17">
        <f t="shared" si="23"/>
        <v>4334697.7051302977</v>
      </c>
      <c r="K358" s="18">
        <f>IF(AND($J358&lt;=0.5,$A358&lt;=Calculator!$C$11*12),1,0)</f>
        <v>0</v>
      </c>
    </row>
    <row r="359" spans="1:11" x14ac:dyDescent="0.25">
      <c r="A359" s="19">
        <v>356</v>
      </c>
      <c r="B359" s="20">
        <f>$J$358</f>
        <v>4334697.7051302977</v>
      </c>
      <c r="C359" s="20">
        <f>IF($B359&lt;=0,0,$B359*(POWER(1+Calculator!$C$10/100,1/12)-1))</f>
        <v>17660.095015397284</v>
      </c>
      <c r="D359" s="20">
        <f t="shared" si="20"/>
        <v>4352357.800145695</v>
      </c>
      <c r="E359" s="20">
        <f>$I$358</f>
        <v>1023549.1886835941</v>
      </c>
      <c r="F359" s="20">
        <f>IF(OR($D359&lt;=0,$A359&gt;Calculator!$C$11*12),0,MIN($D359,Calculator!$C$9/(1-(Calculator!$C$12/100)*MAX(0,1-$E359/MAX($D359,0.0001)))))</f>
        <v>0</v>
      </c>
      <c r="G359" s="20">
        <f>$F359*(Calculator!$C$12/100)*MAX(0,1-$E359/MAX($D359,0.0001))</f>
        <v>0</v>
      </c>
      <c r="H359" s="20">
        <f t="shared" si="21"/>
        <v>0</v>
      </c>
      <c r="I359" s="20">
        <f t="shared" si="22"/>
        <v>1023549.1886835941</v>
      </c>
      <c r="J359" s="20">
        <f t="shared" si="23"/>
        <v>4352357.800145695</v>
      </c>
      <c r="K359" s="21">
        <f>IF(AND($J359&lt;=0.5,$A359&lt;=Calculator!$C$11*12),1,0)</f>
        <v>0</v>
      </c>
    </row>
    <row r="360" spans="1:11" x14ac:dyDescent="0.25">
      <c r="A360" s="16">
        <v>357</v>
      </c>
      <c r="B360" s="17">
        <f>$J$359</f>
        <v>4352357.800145695</v>
      </c>
      <c r="C360" s="17">
        <f>IF($B360&lt;=0,0,$B360*(POWER(1+Calculator!$C$10/100,1/12)-1))</f>
        <v>17732.044428521003</v>
      </c>
      <c r="D360" s="17">
        <f t="shared" si="20"/>
        <v>4370089.8445742158</v>
      </c>
      <c r="E360" s="17">
        <f>$I$359</f>
        <v>1023549.1886835941</v>
      </c>
      <c r="F360" s="17">
        <f>IF(OR($D360&lt;=0,$A360&gt;Calculator!$C$11*12),0,MIN($D360,Calculator!$C$9/(1-(Calculator!$C$12/100)*MAX(0,1-$E360/MAX($D360,0.0001)))))</f>
        <v>0</v>
      </c>
      <c r="G360" s="17">
        <f>$F360*(Calculator!$C$12/100)*MAX(0,1-$E360/MAX($D360,0.0001))</f>
        <v>0</v>
      </c>
      <c r="H360" s="17">
        <f t="shared" si="21"/>
        <v>0</v>
      </c>
      <c r="I360" s="17">
        <f t="shared" si="22"/>
        <v>1023549.1886835941</v>
      </c>
      <c r="J360" s="17">
        <f t="shared" si="23"/>
        <v>4370089.8445742158</v>
      </c>
      <c r="K360" s="18">
        <f>IF(AND($J360&lt;=0.5,$A360&lt;=Calculator!$C$11*12),1,0)</f>
        <v>0</v>
      </c>
    </row>
    <row r="361" spans="1:11" x14ac:dyDescent="0.25">
      <c r="A361" s="19">
        <v>358</v>
      </c>
      <c r="B361" s="20">
        <f>$J$360</f>
        <v>4370089.8445742158</v>
      </c>
      <c r="C361" s="20">
        <f>IF($B361&lt;=0,0,$B361*(POWER(1+Calculator!$C$10/100,1/12)-1))</f>
        <v>17804.286972459948</v>
      </c>
      <c r="D361" s="20">
        <f t="shared" si="20"/>
        <v>4387894.1315466762</v>
      </c>
      <c r="E361" s="20">
        <f>$I$360</f>
        <v>1023549.1886835941</v>
      </c>
      <c r="F361" s="20">
        <f>IF(OR($D361&lt;=0,$A361&gt;Calculator!$C$11*12),0,MIN($D361,Calculator!$C$9/(1-(Calculator!$C$12/100)*MAX(0,1-$E361/MAX($D361,0.0001)))))</f>
        <v>0</v>
      </c>
      <c r="G361" s="20">
        <f>$F361*(Calculator!$C$12/100)*MAX(0,1-$E361/MAX($D361,0.0001))</f>
        <v>0</v>
      </c>
      <c r="H361" s="20">
        <f t="shared" si="21"/>
        <v>0</v>
      </c>
      <c r="I361" s="20">
        <f t="shared" si="22"/>
        <v>1023549.1886835941</v>
      </c>
      <c r="J361" s="20">
        <f t="shared" si="23"/>
        <v>4387894.1315466762</v>
      </c>
      <c r="K361" s="21">
        <f>IF(AND($J361&lt;=0.5,$A361&lt;=Calculator!$C$11*12),1,0)</f>
        <v>0</v>
      </c>
    </row>
    <row r="362" spans="1:11" x14ac:dyDescent="0.25">
      <c r="A362" s="16">
        <v>359</v>
      </c>
      <c r="B362" s="17">
        <f>$J$361</f>
        <v>4387894.1315466762</v>
      </c>
      <c r="C362" s="17">
        <f>IF($B362&lt;=0,0,$B362*(POWER(1+Calculator!$C$10/100,1/12)-1))</f>
        <v>17876.82384146535</v>
      </c>
      <c r="D362" s="17">
        <f t="shared" si="20"/>
        <v>4405770.9553881418</v>
      </c>
      <c r="E362" s="17">
        <f>$I$361</f>
        <v>1023549.1886835941</v>
      </c>
      <c r="F362" s="17">
        <f>IF(OR($D362&lt;=0,$A362&gt;Calculator!$C$11*12),0,MIN($D362,Calculator!$C$9/(1-(Calculator!$C$12/100)*MAX(0,1-$E362/MAX($D362,0.0001)))))</f>
        <v>0</v>
      </c>
      <c r="G362" s="17">
        <f>$F362*(Calculator!$C$12/100)*MAX(0,1-$E362/MAX($D362,0.0001))</f>
        <v>0</v>
      </c>
      <c r="H362" s="17">
        <f t="shared" si="21"/>
        <v>0</v>
      </c>
      <c r="I362" s="17">
        <f t="shared" si="22"/>
        <v>1023549.1886835941</v>
      </c>
      <c r="J362" s="17">
        <f t="shared" si="23"/>
        <v>4405770.9553881418</v>
      </c>
      <c r="K362" s="18">
        <f>IF(AND($J362&lt;=0.5,$A362&lt;=Calculator!$C$11*12),1,0)</f>
        <v>0</v>
      </c>
    </row>
    <row r="363" spans="1:11" x14ac:dyDescent="0.25">
      <c r="A363" s="19">
        <v>360</v>
      </c>
      <c r="B363" s="20">
        <f>$J$362</f>
        <v>4405770.9553881418</v>
      </c>
      <c r="C363" s="20">
        <f>IF($B363&lt;=0,0,$B363*(POWER(1+Calculator!$C$10/100,1/12)-1))</f>
        <v>17949.656234653958</v>
      </c>
      <c r="D363" s="20">
        <f t="shared" si="20"/>
        <v>4423720.6116227955</v>
      </c>
      <c r="E363" s="20">
        <f>$I$362</f>
        <v>1023549.1886835941</v>
      </c>
      <c r="F363" s="20">
        <f>IF(OR($D363&lt;=0,$A363&gt;Calculator!$C$11*12),0,MIN($D363,Calculator!$C$9/(1-(Calculator!$C$12/100)*MAX(0,1-$E363/MAX($D363,0.0001)))))</f>
        <v>0</v>
      </c>
      <c r="G363" s="20">
        <f>$F363*(Calculator!$C$12/100)*MAX(0,1-$E363/MAX($D363,0.0001))</f>
        <v>0</v>
      </c>
      <c r="H363" s="20">
        <f t="shared" si="21"/>
        <v>0</v>
      </c>
      <c r="I363" s="20">
        <f t="shared" si="22"/>
        <v>1023549.1886835941</v>
      </c>
      <c r="J363" s="20">
        <f t="shared" si="23"/>
        <v>4423720.6116227955</v>
      </c>
      <c r="K363" s="21">
        <f>IF(AND($J363&lt;=0.5,$A363&lt;=Calculator!$C$11*12),1,0)</f>
        <v>0</v>
      </c>
    </row>
  </sheetData>
  <sheetProtection sheet="1" formatCells="0"/>
  <mergeCells count="2">
    <mergeCell ref="A2:K2"/>
    <mergeCell ref="A1:K1"/>
  </mergeCells>
  <pageMargins left="0.75" right="0.75" top="1" bottom="1" header="0.5" footer="0.5"/>
  <headerFooter>
    <oddFooter>&amp;Lneedtheseapps.com&amp;RPage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showGridLines="0" workbookViewId="0"/>
  </sheetViews>
  <sheetFormatPr defaultRowHeight="15" x14ac:dyDescent="0.25"/>
  <cols>
    <col min="1" max="1" width="2.140625" customWidth="1"/>
    <col min="2" max="2" width="34" customWidth="1"/>
    <col min="3" max="3" width="62" customWidth="1"/>
    <col min="4" max="4" width="2.140625" customWidth="1"/>
  </cols>
  <sheetData>
    <row r="1" spans="1:4" x14ac:dyDescent="0.25">
      <c r="A1" s="1"/>
      <c r="B1" s="1"/>
      <c r="C1" s="1"/>
      <c r="D1" s="1"/>
    </row>
    <row r="2" spans="1:4" ht="32.1" customHeight="1" x14ac:dyDescent="0.25">
      <c r="A2" s="1"/>
      <c r="B2" s="41" t="s">
        <v>35</v>
      </c>
      <c r="C2" s="27"/>
      <c r="D2" s="1"/>
    </row>
    <row r="3" spans="1:4" x14ac:dyDescent="0.25">
      <c r="A3" s="1"/>
      <c r="B3" s="1"/>
      <c r="C3" s="1"/>
      <c r="D3" s="1"/>
    </row>
    <row r="4" spans="1:4" ht="26.1" customHeight="1" x14ac:dyDescent="0.25">
      <c r="A4" s="1"/>
      <c r="B4" s="28" t="s">
        <v>36</v>
      </c>
      <c r="C4" s="27"/>
      <c r="D4" s="1"/>
    </row>
    <row r="5" spans="1:4" ht="20.100000000000001" customHeight="1" x14ac:dyDescent="0.25">
      <c r="A5" s="1"/>
      <c r="B5" s="43" t="s">
        <v>37</v>
      </c>
      <c r="C5" s="27"/>
      <c r="D5" s="1"/>
    </row>
    <row r="6" spans="1:4" ht="20.100000000000001" customHeight="1" x14ac:dyDescent="0.25">
      <c r="A6" s="1"/>
      <c r="B6" s="27"/>
      <c r="C6" s="27"/>
      <c r="D6" s="1"/>
    </row>
    <row r="7" spans="1:4" x14ac:dyDescent="0.25">
      <c r="A7" s="1"/>
      <c r="B7" s="1"/>
      <c r="C7" s="1"/>
      <c r="D7" s="1"/>
    </row>
    <row r="8" spans="1:4" ht="26.1" customHeight="1" x14ac:dyDescent="0.25">
      <c r="A8" s="1"/>
      <c r="B8" s="28" t="s">
        <v>38</v>
      </c>
      <c r="C8" s="27"/>
      <c r="D8" s="1"/>
    </row>
    <row r="9" spans="1:4" ht="21" customHeight="1" x14ac:dyDescent="0.25">
      <c r="A9" s="1"/>
      <c r="B9" s="22" t="s">
        <v>39</v>
      </c>
      <c r="C9" s="23" t="s">
        <v>40</v>
      </c>
      <c r="D9" s="1"/>
    </row>
    <row r="10" spans="1:4" ht="21" customHeight="1" x14ac:dyDescent="0.25">
      <c r="A10" s="1"/>
      <c r="B10" s="22" t="s">
        <v>41</v>
      </c>
      <c r="C10" s="23" t="s">
        <v>42</v>
      </c>
      <c r="D10" s="1"/>
    </row>
    <row r="11" spans="1:4" ht="21" customHeight="1" x14ac:dyDescent="0.25">
      <c r="A11" s="1"/>
      <c r="B11" s="22" t="s">
        <v>43</v>
      </c>
      <c r="C11" s="23" t="s">
        <v>44</v>
      </c>
      <c r="D11" s="1"/>
    </row>
    <row r="12" spans="1:4" ht="21" customHeight="1" x14ac:dyDescent="0.25">
      <c r="A12" s="1"/>
      <c r="B12" s="22" t="s">
        <v>45</v>
      </c>
      <c r="C12" s="23" t="s">
        <v>46</v>
      </c>
      <c r="D12" s="1"/>
    </row>
    <row r="13" spans="1:4" x14ac:dyDescent="0.25">
      <c r="A13" s="1"/>
      <c r="B13" s="1"/>
      <c r="C13" s="1"/>
      <c r="D13" s="1"/>
    </row>
    <row r="14" spans="1:4" ht="26.1" customHeight="1" x14ac:dyDescent="0.25">
      <c r="A14" s="1"/>
      <c r="B14" s="28" t="s">
        <v>47</v>
      </c>
      <c r="C14" s="27"/>
      <c r="D14" s="1"/>
    </row>
    <row r="15" spans="1:4" ht="21" customHeight="1" x14ac:dyDescent="0.25">
      <c r="A15" s="1"/>
      <c r="B15" s="22" t="s">
        <v>48</v>
      </c>
      <c r="C15" s="23" t="s">
        <v>49</v>
      </c>
      <c r="D15" s="1"/>
    </row>
    <row r="16" spans="1:4" ht="21" customHeight="1" x14ac:dyDescent="0.25">
      <c r="A16" s="1"/>
      <c r="B16" s="22" t="s">
        <v>50</v>
      </c>
      <c r="C16" s="23" t="s">
        <v>51</v>
      </c>
      <c r="D16" s="1"/>
    </row>
    <row r="17" spans="1:4" ht="21" customHeight="1" x14ac:dyDescent="0.25">
      <c r="A17" s="1"/>
      <c r="B17" s="22" t="s">
        <v>52</v>
      </c>
      <c r="C17" s="23" t="s">
        <v>53</v>
      </c>
      <c r="D17" s="1"/>
    </row>
    <row r="18" spans="1:4" ht="21" customHeight="1" x14ac:dyDescent="0.25">
      <c r="A18" s="1"/>
      <c r="B18" s="22" t="s">
        <v>54</v>
      </c>
      <c r="C18" s="23" t="s">
        <v>55</v>
      </c>
      <c r="D18" s="1"/>
    </row>
    <row r="19" spans="1:4" x14ac:dyDescent="0.25">
      <c r="A19" s="1"/>
      <c r="B19" s="1"/>
      <c r="C19" s="1"/>
      <c r="D19" s="1"/>
    </row>
    <row r="20" spans="1:4" ht="24" customHeight="1" x14ac:dyDescent="0.25">
      <c r="A20" s="1"/>
      <c r="B20" s="42" t="s">
        <v>3</v>
      </c>
      <c r="C20" s="27"/>
      <c r="D20" s="1"/>
    </row>
    <row r="21" spans="1:4" x14ac:dyDescent="0.25">
      <c r="A21" s="1"/>
      <c r="B21" s="1"/>
      <c r="C21" s="1"/>
      <c r="D21" s="1"/>
    </row>
    <row r="22" spans="1:4" ht="26.1" customHeight="1" x14ac:dyDescent="0.25">
      <c r="A22" s="1"/>
      <c r="B22" s="28" t="s">
        <v>56</v>
      </c>
      <c r="C22" s="27"/>
      <c r="D22" s="1"/>
    </row>
    <row r="23" spans="1:4" ht="21" customHeight="1" x14ac:dyDescent="0.25">
      <c r="A23" s="1"/>
      <c r="B23" s="22" t="s">
        <v>57</v>
      </c>
      <c r="C23" s="23" t="s">
        <v>58</v>
      </c>
      <c r="D23" s="1"/>
    </row>
    <row r="24" spans="1:4" ht="21" customHeight="1" x14ac:dyDescent="0.25">
      <c r="A24" s="1"/>
      <c r="B24" s="22" t="s">
        <v>27</v>
      </c>
      <c r="C24" s="23" t="s">
        <v>59</v>
      </c>
      <c r="D24" s="1"/>
    </row>
    <row r="25" spans="1:4" ht="21" customHeight="1" x14ac:dyDescent="0.25">
      <c r="A25" s="1"/>
      <c r="B25" s="22" t="s">
        <v>60</v>
      </c>
      <c r="C25" s="23" t="s">
        <v>61</v>
      </c>
      <c r="D25" s="1"/>
    </row>
    <row r="26" spans="1:4" ht="21" customHeight="1" x14ac:dyDescent="0.25">
      <c r="A26" s="1"/>
      <c r="B26" s="22" t="s">
        <v>29</v>
      </c>
      <c r="C26" s="23" t="s">
        <v>62</v>
      </c>
      <c r="D26" s="1"/>
    </row>
    <row r="27" spans="1:4" ht="21" customHeight="1" x14ac:dyDescent="0.25">
      <c r="A27" s="1"/>
      <c r="B27" s="22" t="s">
        <v>63</v>
      </c>
      <c r="C27" s="23" t="s">
        <v>64</v>
      </c>
      <c r="D27" s="1"/>
    </row>
    <row r="28" spans="1:4" ht="21" customHeight="1" x14ac:dyDescent="0.25">
      <c r="A28" s="1"/>
      <c r="B28" s="22" t="s">
        <v>65</v>
      </c>
      <c r="C28" s="23" t="s">
        <v>66</v>
      </c>
      <c r="D28" s="1"/>
    </row>
    <row r="29" spans="1:4" x14ac:dyDescent="0.25">
      <c r="A29" s="1"/>
      <c r="B29" s="1"/>
      <c r="C29" s="1"/>
      <c r="D29" s="1"/>
    </row>
    <row r="30" spans="1:4" ht="26.1" customHeight="1" x14ac:dyDescent="0.25">
      <c r="A30" s="1"/>
      <c r="B30" s="28" t="s">
        <v>67</v>
      </c>
      <c r="C30" s="27"/>
      <c r="D30" s="1"/>
    </row>
    <row r="31" spans="1:4" ht="21" customHeight="1" x14ac:dyDescent="0.25">
      <c r="A31" s="1"/>
      <c r="B31" s="22" t="s">
        <v>68</v>
      </c>
      <c r="C31" s="23" t="s">
        <v>69</v>
      </c>
      <c r="D31" s="1"/>
    </row>
    <row r="32" spans="1:4" ht="21" customHeight="1" x14ac:dyDescent="0.25">
      <c r="A32" s="1"/>
      <c r="B32" s="22" t="s">
        <v>70</v>
      </c>
      <c r="C32" s="23" t="s">
        <v>71</v>
      </c>
      <c r="D32" s="1"/>
    </row>
    <row r="33" spans="1:4" ht="21" customHeight="1" x14ac:dyDescent="0.25">
      <c r="A33" s="1"/>
      <c r="B33" s="22" t="s">
        <v>72</v>
      </c>
      <c r="C33" s="23" t="s">
        <v>73</v>
      </c>
      <c r="D33" s="1"/>
    </row>
    <row r="34" spans="1:4" ht="21" customHeight="1" x14ac:dyDescent="0.25">
      <c r="A34" s="1"/>
      <c r="B34" s="22" t="s">
        <v>74</v>
      </c>
      <c r="C34" s="23" t="s">
        <v>75</v>
      </c>
      <c r="D34" s="1"/>
    </row>
    <row r="35" spans="1:4" ht="21" customHeight="1" x14ac:dyDescent="0.25">
      <c r="A35" s="1"/>
      <c r="B35" s="22" t="s">
        <v>76</v>
      </c>
      <c r="C35" s="23" t="str">
        <f>"Shown in "&amp;Calculator!$C$13&amp;", which you set on the Calculator sheet."</f>
        <v>Shown in $, which you set on the Calculator sheet.</v>
      </c>
      <c r="D35" s="1"/>
    </row>
    <row r="36" spans="1:4" x14ac:dyDescent="0.25">
      <c r="A36" s="1"/>
      <c r="B36" s="1"/>
      <c r="C36" s="1"/>
      <c r="D36" s="1"/>
    </row>
    <row r="37" spans="1:4" ht="24" customHeight="1" x14ac:dyDescent="0.25">
      <c r="A37" s="1"/>
      <c r="B37" s="37" t="s">
        <v>77</v>
      </c>
      <c r="C37" s="27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</sheetData>
  <sheetProtection sheet="1" formatCells="0"/>
  <mergeCells count="9">
    <mergeCell ref="B30:C30"/>
    <mergeCell ref="B2:C2"/>
    <mergeCell ref="B20:C20"/>
    <mergeCell ref="B37:C37"/>
    <mergeCell ref="B5:C6"/>
    <mergeCell ref="B22:C22"/>
    <mergeCell ref="B14:C14"/>
    <mergeCell ref="B8:C8"/>
    <mergeCell ref="B4:C4"/>
  </mergeCells>
  <hyperlinks>
    <hyperlink ref="B20" r:id="rId1" xr:uid="{00000000-0004-0000-0200-000000000000}"/>
  </hyperlinks>
  <pageMargins left="0.75" right="0.75" top="1" bottom="1" header="0.5" footer="0.5"/>
  <headerFooter>
    <oddFooter>&amp;Lneedtheseapps.com&amp;RPage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/>
  </sheetViews>
  <sheetFormatPr defaultRowHeight="15" x14ac:dyDescent="0.25"/>
  <cols>
    <col min="1" max="1" width="26" customWidth="1"/>
  </cols>
  <sheetData>
    <row r="1" spans="1:2" ht="16.5" x14ac:dyDescent="0.25">
      <c r="A1" s="24" t="s">
        <v>78</v>
      </c>
    </row>
    <row r="2" spans="1:2" ht="16.5" x14ac:dyDescent="0.25">
      <c r="A2" s="25" t="s">
        <v>79</v>
      </c>
      <c r="B2" s="25" t="str">
        <f>IFERROR(MATCH(1,Breakdown!$K$4:$K$363,0),"")</f>
        <v/>
      </c>
    </row>
    <row r="3" spans="1:2" ht="16.5" x14ac:dyDescent="0.25">
      <c r="A3" s="25" t="s">
        <v>80</v>
      </c>
      <c r="B3" s="25">
        <f>IF($B$2="",Calculator!$C$11*12,$B$2)</f>
        <v>120</v>
      </c>
    </row>
    <row r="4" spans="1:2" ht="16.5" x14ac:dyDescent="0.25">
      <c r="A4" s="25" t="s">
        <v>81</v>
      </c>
      <c r="B4" s="25">
        <f>IF($B$2="",INDEX(Breakdown!$J$4:$J$363,$B$3),0)</f>
        <v>1667253.7736891282</v>
      </c>
    </row>
    <row r="5" spans="1:2" ht="16.5" x14ac:dyDescent="0.25">
      <c r="A5" s="25" t="s">
        <v>82</v>
      </c>
      <c r="B5" s="25">
        <f>SUMIFS(Breakdown!$H$4:$H$363,Breakdown!$A$4:$A$363,"&lt;="&amp;$B$3)</f>
        <v>1200000</v>
      </c>
    </row>
    <row r="6" spans="1:2" ht="16.5" x14ac:dyDescent="0.25">
      <c r="A6" s="25" t="s">
        <v>83</v>
      </c>
      <c r="B6" s="25">
        <f>IF(Calculator!$C$8=0,0,Calculator!$C$9*12/Calculator!$C$8*100)</f>
        <v>6</v>
      </c>
    </row>
  </sheetData>
  <sheetProtection sheet="1" formatCell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Breakdown</vt:lpstr>
      <vt:lpstr>About &amp; Assumptions</vt:lpstr>
      <vt:lpstr>_Engine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Eyal Doron</cp:lastModifiedBy>
  <dcterms:created xsi:type="dcterms:W3CDTF">2026-10-01T05:39:23Z</dcterms:created>
  <dcterms:modified xsi:type="dcterms:W3CDTF">2026-10-07T15:41:52Z</dcterms:modified>
</cp:coreProperties>
</file>